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ORÇAMENTO" sheetId="1" r:id="rId1"/>
    <sheet name="CRONOGRAMA FINANCEIRO" sheetId="2" r:id="rId2"/>
    <sheet name="RESUMO" sheetId="3" r:id="rId3"/>
    <sheet name="MAPA DE COTAÇÃO" sheetId="4" state="hidden" r:id="rId4"/>
    <sheet name="MATERIAL ELETRICO" sheetId="5" r:id="rId5"/>
    <sheet name="BDI" sheetId="6" r:id="rId6"/>
    <sheet name="Robusta 300T STD " sheetId="7" r:id="rId7"/>
    <sheet name="Robusta 400T STD " sheetId="8" r:id="rId8"/>
    <sheet name="ROBUSTA 700T" sheetId="9" r:id="rId9"/>
    <sheet name="Robusta 701T STD " sheetId="10" r:id="rId10"/>
    <sheet name="ABS Scavenger EJ 10 B STD" sheetId="11" r:id="rId11"/>
    <sheet name="ABS Scavenger EJ B 20 STD" sheetId="12" r:id="rId12"/>
    <sheet name="ABS Robusta 800T STD" sheetId="13" r:id="rId13"/>
    <sheet name="ABS Robusta 801T STD" sheetId="14" r:id="rId14"/>
    <sheet name="ABS AFP 100-403" sheetId="15" r:id="rId15"/>
    <sheet name="ABS AFP 101-415" sheetId="16" r:id="rId16"/>
    <sheet name="ABS AFP 1046" sheetId="17" r:id="rId17"/>
    <sheet name="ABS AFP 100-407" sheetId="18" r:id="rId18"/>
    <sheet name="ABS JUMBO 202 ND" sheetId="19" r:id="rId19"/>
    <sheet name="FLYGT 3045 MT" sheetId="20" r:id="rId20"/>
    <sheet name="FLYGT 3085 MT" sheetId="21" r:id="rId21"/>
    <sheet name="FLYGT 3057 MT" sheetId="22" r:id="rId22"/>
    <sheet name="FLYGT 3102 LT" sheetId="23" r:id="rId23"/>
    <sheet name="FLYGT 3153 MT" sheetId="24" r:id="rId24"/>
    <sheet name="FLYGT 3140 MT" sheetId="25" r:id="rId25"/>
    <sheet name="FLYGT 3127 MT" sheetId="26" r:id="rId26"/>
  </sheets>
  <definedNames>
    <definedName name="_xlnm.Print_Area" localSheetId="0">'ORÇAMENTO'!$A$1:$J$93</definedName>
  </definedNames>
  <calcPr calcId="145621"/>
  <extLst/>
</workbook>
</file>

<file path=xl/sharedStrings.xml><?xml version="1.0" encoding="utf-8"?>
<sst xmlns="http://schemas.openxmlformats.org/spreadsheetml/2006/main" count="2986" uniqueCount="918">
  <si>
    <t>OPERAÇÃO E MANUTENÇÃO DO SISTEMA DE ESGOTAMENTO SANITÁRIO DO MUNICÍPIO DE QUISSAMÃ</t>
  </si>
  <si>
    <t>I0=                              EMOP 08/2018     SCO 10/2018   SINAPI 08/2018     ORSE 12/2018</t>
  </si>
  <si>
    <t>ITEM</t>
  </si>
  <si>
    <t>SINAPI</t>
  </si>
  <si>
    <t>SCO</t>
  </si>
  <si>
    <t>ORSE</t>
  </si>
  <si>
    <t>EMOP</t>
  </si>
  <si>
    <t>DESCRIÇÃO</t>
  </si>
  <si>
    <t>UNID.</t>
  </si>
  <si>
    <t>QUANT.</t>
  </si>
  <si>
    <t>R$ UNIT.</t>
  </si>
  <si>
    <t xml:space="preserve">TOTAL </t>
  </si>
  <si>
    <t>MÃO DE OBRA</t>
  </si>
  <si>
    <t>1.01</t>
  </si>
  <si>
    <t>05.105.0131-A</t>
  </si>
  <si>
    <t>Mão de obra de engenheiro ou arquiteto sênior, inclusive encargos sociais (Gerente Operacional e Responsável Técnico)</t>
  </si>
  <si>
    <t>Mês</t>
  </si>
  <si>
    <t>1.02</t>
  </si>
  <si>
    <t>05.105.0047-A</t>
  </si>
  <si>
    <t>Mão de obra de técnico de segurança do trabalho, inclusive encargos sociais</t>
  </si>
  <si>
    <t>h</t>
  </si>
  <si>
    <t>1.03</t>
  </si>
  <si>
    <t>05.105.0112-A</t>
  </si>
  <si>
    <t>Mão-de-obra de eletricista, inclusive encargos sociais</t>
  </si>
  <si>
    <t>1.04</t>
  </si>
  <si>
    <t>05.105.0110-A</t>
  </si>
  <si>
    <t>Mão-de-obra de bombeiro hidráulico, inclusive encargos sociais</t>
  </si>
  <si>
    <t>1.05</t>
  </si>
  <si>
    <t>05.105.0115-A</t>
  </si>
  <si>
    <t>Mão-de-obra de ajudante, inclusive encargos sociais (Manutenção)</t>
  </si>
  <si>
    <t>1.06</t>
  </si>
  <si>
    <t>05.105.0147-A</t>
  </si>
  <si>
    <t xml:space="preserve">Mão-de-obra para laboratorista “A”, inclusive encargos sociais </t>
  </si>
  <si>
    <t>1.07</t>
  </si>
  <si>
    <r>
      <rPr>
        <sz val="10"/>
        <rFont val="Calibri"/>
        <family val="2"/>
      </rPr>
      <t xml:space="preserve">Mão-de-obra de ajudante, inclusive encargos sociais (Operação) </t>
    </r>
    <r>
      <rPr>
        <sz val="10"/>
        <color rgb="FF000000"/>
        <rFont val="Calibri"/>
        <family val="2"/>
      </rPr>
      <t>Obs: São 10 operadores vezes 12 meses = 120 , de acordo com o item 13.6.</t>
    </r>
  </si>
  <si>
    <t>un</t>
  </si>
  <si>
    <t>1.08</t>
  </si>
  <si>
    <t>05.105.0190-A</t>
  </si>
  <si>
    <t xml:space="preserve">Mão-de-obra de faxineiro, inclusive encargos sociais </t>
  </si>
  <si>
    <t>1.09</t>
  </si>
  <si>
    <t>05.105.0119-A</t>
  </si>
  <si>
    <t>Mão-de-obra de jardineiro, inclusive encargos sociais</t>
  </si>
  <si>
    <t>VEÍCULOS E CAMINÕES SEWER JET</t>
  </si>
  <si>
    <t>2.01</t>
  </si>
  <si>
    <t>19.004.0400-A</t>
  </si>
  <si>
    <t>Camioneta tipo pick-up, com cabine simples e caçamba, tipo leve, motor bicombustível (gasolina e álcool) de 1,6 litros, exclusive motorista</t>
  </si>
  <si>
    <t>2.02</t>
  </si>
  <si>
    <t>19.004.0252-A</t>
  </si>
  <si>
    <t>Aluguel de Veículo de passeio, 5 passageiros, motor bicombustível (gasolina e álcool) de 1,0 litro, inclusive motorista  (cp)</t>
  </si>
  <si>
    <t>2.03</t>
  </si>
  <si>
    <t>19.010.0025-C</t>
  </si>
  <si>
    <t>Custo horário corrido de utilização de equipamento combinado de jato d’agua a alta pressão com sucção por ação de vácuo (VÁCUO SEWER-JET), com capacidade mínima de armazenagem de 6,00m³ de material no tanque, mangueiras de captação de 4”, para limpeza de esgotamento sanitário, inclusive equipe de operação, abastecimento d’agua e transporte do material removido</t>
  </si>
  <si>
    <t>2.04</t>
  </si>
  <si>
    <t xml:space="preserve">19.010.0040-C </t>
  </si>
  <si>
    <t>Custo horário corrido de utilização de equipamento hidrojato conjugado com sucção através de vácuo, compressor acionado por tomada de força tipo rotativo e com jogo de mangueiras para captação de 6” e 8”, esta através de braço rotativo, tanque de armazenamento de 12000 L, juntamente com jato de água de alta pressão com vazão de 15,00m³/h e pressão de 2000 libras, mangueiras de condução de 50,00m de comprimento.  Equipamento montado e com deslocamento através da mesma plataforma com saída específica para material líquido e com motor auxiliar para acionamento da bomba d’agua de alta pressão, adaptado com pressão e alta vazão de água através de força contrária (pressão positiva) das mangueiras de sucção e vácuo, inclusive equipe de operação</t>
  </si>
  <si>
    <t>ANÁLISES LABORATORIAIS</t>
  </si>
  <si>
    <t>3.01</t>
  </si>
  <si>
    <t>SE 39.05.0025</t>
  </si>
  <si>
    <t>Analise laboratorial fisico-quimico de afluente ou efluente de E.T.E. com determinacao dos parametros de DBO, RNFT, RS, oleos e graxas, detergentes, PH e vazao. Realizacao de uma campanha de coleta por semana. Inclusive apresentacao de relatorio de consolidacao de dados.(desonerado)</t>
  </si>
  <si>
    <t>PRODUTO QUÍMICO</t>
  </si>
  <si>
    <t>4.01</t>
  </si>
  <si>
    <t>COTAÇÃO DE MERCADO</t>
  </si>
  <si>
    <t>Policloreto de alumínio 16 a 23% AL2O3</t>
  </si>
  <si>
    <t>kg</t>
  </si>
  <si>
    <t>4.02</t>
  </si>
  <si>
    <t>COTAÇÃO DE MERCADO (REGISTRO DE PREÇOS  956/2018)</t>
  </si>
  <si>
    <t>Polímero catiônico em pó</t>
  </si>
  <si>
    <t>DESTINAÇÃO DO LODO DESIDRATADO</t>
  </si>
  <si>
    <t>5.01</t>
  </si>
  <si>
    <t>04.005.0100-A</t>
  </si>
  <si>
    <t>Transporte de carga de qualquer natureza, exclusive as despesas de carga e descarga, tanto de espera do caminhão como do servente ou equipamento auxiliar, à velocidade média de 50km/h, em caminhão de carroceria fixa a óleo diesel, com capacidade útil de 7,5t, considerando o caminhão equipado com guindauto de 3,5t</t>
  </si>
  <si>
    <t>t x km</t>
  </si>
  <si>
    <t>5.02</t>
  </si>
  <si>
    <t>20106</t>
  </si>
  <si>
    <t>MÃO-DE-OBRA DE MOTORISTA OPERADOR DE GUINDAUTO, INCLUSIVE ENCARGOS SOCIAIS DESONERADOS</t>
  </si>
  <si>
    <t>5.03</t>
  </si>
  <si>
    <t>Destinação de lodo de estatação de tratamento de esgoto desidratado em aterro sanitário licenciado</t>
  </si>
  <si>
    <t>ton</t>
  </si>
  <si>
    <t>MATERIAL PARA MANUTENÇÃO DE REDE E ESTAÇÕES ELEVATORIAS - HIDRÁULICA</t>
  </si>
  <si>
    <t>6.01</t>
  </si>
  <si>
    <t xml:space="preserve"> MAT 149600</t>
  </si>
  <si>
    <t>Valvula de retencao horizontal, de ferro fundido, com anel de vedacao em bronze, flangeada, diametro nominal de 150mm. Fornecimento e instalacao.(desonerado)</t>
  </si>
  <si>
    <t>6.02</t>
  </si>
  <si>
    <t>VALVULA DE RETENCAO HORIZONTAL, DE BRONZE (PN-25), 2", 400 PSI, TAMPA DE PORCA DE UNIAO, EXTREMIDADES COM ROSCA</t>
  </si>
  <si>
    <t>6.03</t>
  </si>
  <si>
    <t>MAT 120100</t>
  </si>
  <si>
    <t>Registro de gaveta chato de ferro fundido, FF, PN-10, diametro nominal de 150mm</t>
  </si>
  <si>
    <t>6.04</t>
  </si>
  <si>
    <t>MAT 119800</t>
  </si>
  <si>
    <t>Registro de gaveta Niagara ou similar, F.271, diametro de 2"</t>
  </si>
  <si>
    <t>6.05</t>
  </si>
  <si>
    <t>MAT 119950</t>
  </si>
  <si>
    <t>Registro de gaveta, em bronze, com diametro de 4"</t>
  </si>
  <si>
    <t>6.06</t>
  </si>
  <si>
    <t>MAT 119900</t>
  </si>
  <si>
    <t>Registro de gaveta bruto, em bronze, diametro nominal de 3"</t>
  </si>
  <si>
    <t>6.07</t>
  </si>
  <si>
    <t>VALVULA DE RETENCAO HORIZONTAL, DE BRONZE (PN-25), 3", 400 PSI, TAMPA DE PORCA DE UNIAO, EXTREMIDADES COM ROSCA</t>
  </si>
  <si>
    <t>6.08</t>
  </si>
  <si>
    <t>VALVULA DE RETENCAO HORIZONTAL, DE BRONZE (PN-25), 4", 400 PSI, TAMPA DE PORCA DE UNIAO, EXTREMIDADES COM ROSCA</t>
  </si>
  <si>
    <t>6.09</t>
  </si>
  <si>
    <t>TUBO PVC PBA JEI, CLASSE 12, DN 75 MM, PARA REDE DE AGUA (NBR 5647)</t>
  </si>
  <si>
    <t>m</t>
  </si>
  <si>
    <t>6.10</t>
  </si>
  <si>
    <t>TUBO PVC DEFOFO, JEI, 1 MPA, DN 100 MM, PARA REDE DE AGUA (NBR 7665)</t>
  </si>
  <si>
    <t>6.11</t>
  </si>
  <si>
    <t>TUBO PVC DEFOFO, JEI, 1 MPA, DN 150 MM, PARA REDE DE  AGUA (NBR 7665)</t>
  </si>
  <si>
    <t>6.12</t>
  </si>
  <si>
    <t>TUBO PVC DEFOFO, JEI, 1 MPA, DN 200 MM, PARA REDE DE AGUA (NBR 7665)</t>
  </si>
  <si>
    <t>6.13</t>
  </si>
  <si>
    <t>TUBO PVC DEFOFO, JEI, 1 MPA, DN 250 MM, PARA REDE DE AGUA (NBR 7665)</t>
  </si>
  <si>
    <t>6.14</t>
  </si>
  <si>
    <t>CURVA PVC PBA, JE, PB, 45 GRAUS, DN 75 / DE 85 MM, PARA REDE AGUA (NBR 10351)</t>
  </si>
  <si>
    <t>6.15</t>
  </si>
  <si>
    <t>LUVA EM ACO CARBONO, SOLDAVEL, PRESSAO 3.000 LBS, DN 3"</t>
  </si>
  <si>
    <t>MATERIAL PARA MANUTENÇÃO DE REDE E ESTAÇÕES ELEVATORIAS - ELÉTRICA</t>
  </si>
  <si>
    <t>7.01</t>
  </si>
  <si>
    <t>DISJUNTOE BIPOLAR 6A - DISJUNTOR TIPO DIN/IEC, BIPOLAR DE 6 ATE 32A</t>
  </si>
  <si>
    <t>7.02</t>
  </si>
  <si>
    <t>DISJUNTOR BIPOLAR 10A - DISJUNTOR TIPO DIN/IEC, BIPOLAR DE 6 ATE 32A</t>
  </si>
  <si>
    <t>7.03</t>
  </si>
  <si>
    <t>DISJUNTOR TRIPLOAR 20A -  DISJUNTOR TIPO DIN/IEC, TRIPOLAR DE 10 ATE 50A</t>
  </si>
  <si>
    <t>7.04</t>
  </si>
  <si>
    <t>DISJUNTOR DIN TRIPOLAR 32A -  DISJUNTOR TIPO DIN/IEC, TRIPOLAR DE 10 ATE 50A</t>
  </si>
  <si>
    <t>7.05</t>
  </si>
  <si>
    <t>21.030.0105-A</t>
  </si>
  <si>
    <t>Disjuntor termomagnético, bipolar de 100A. FORNECIMENTO</t>
  </si>
  <si>
    <t>7.06</t>
  </si>
  <si>
    <t>TRILHO DE FIXAÇÃO 7,5X35MM</t>
  </si>
  <si>
    <t>7.07</t>
  </si>
  <si>
    <t>06907/ORSE</t>
  </si>
  <si>
    <t>Canaleta plástica 30 x 30mm, cinza, Hellerman ou similar</t>
  </si>
  <si>
    <t>7.08</t>
  </si>
  <si>
    <t>11471/ORSE</t>
  </si>
  <si>
    <t>Canaleta plástica 30 x 50mm, cinza, Hellerman ou similar</t>
  </si>
  <si>
    <t>7.09</t>
  </si>
  <si>
    <t>11731/ORSE</t>
  </si>
  <si>
    <t>Canaleta plástica 50 x 80mm, cinza, Hellerman ou similar</t>
  </si>
  <si>
    <t>7.10</t>
  </si>
  <si>
    <t>08583/ORSE</t>
  </si>
  <si>
    <t>Canaleta plástica 50 x 35mm, recorte aberto, Pial ou similar</t>
  </si>
  <si>
    <t>7.11</t>
  </si>
  <si>
    <t>RELÉ DE PASSO 220V</t>
  </si>
  <si>
    <t>7.12</t>
  </si>
  <si>
    <t>MAT120900</t>
  </si>
  <si>
    <t>Rele de falta de fase, 220V/60Hz</t>
  </si>
  <si>
    <t>7.13</t>
  </si>
  <si>
    <t>MAT121300</t>
  </si>
  <si>
    <t>Rele termico, de: 2,5 a 4A, modelo 3UA50.00-1E, Siemens ou similar</t>
  </si>
  <si>
    <t>7.14</t>
  </si>
  <si>
    <t>MAT121350</t>
  </si>
  <si>
    <t>Rele termico, de: 4 a 6A, modelo 3UA50.00-1G, Siemens ou similar</t>
  </si>
  <si>
    <t>7.15</t>
  </si>
  <si>
    <t>RELE TERMICO BIMETAL PARA USO EM MOTORES TRIFASICOS, TENSAO 380 V, POTENCIA ATE 15 CV, CORRENTE NOMINAL MAXIMA 22 A</t>
  </si>
  <si>
    <t>7.16</t>
  </si>
  <si>
    <t>MAT121400</t>
  </si>
  <si>
    <t>Rele termico, de: 38 a 50A, modelo LR1 D63357, Siemens ou similar</t>
  </si>
  <si>
    <t>7.17</t>
  </si>
  <si>
    <t>21.031.0020-A</t>
  </si>
  <si>
    <t>Relé temporizado, coel, tipo RTQD. FORNECIMENTO</t>
  </si>
  <si>
    <t>7.18</t>
  </si>
  <si>
    <t>TERMINAL AGULHA 1,5mm</t>
  </si>
  <si>
    <t>7.19</t>
  </si>
  <si>
    <t>TERMINAL A COMPRESSAO EM COBRE ESTANHADO PARA CABO 2,5 MM2, 1 FURO E 1 COMPRESSAO, PARA PARAFUSO DE FIXACAO M5</t>
  </si>
  <si>
    <t>7.20</t>
  </si>
  <si>
    <t>TERMINAL A COMPRESSAO EM COBRE ESTANHADO PARA CABO 6 MM2, 1 FURO E 1 COMPRESSAO, PARA PARAFUSO DE FIXACAO M6</t>
  </si>
  <si>
    <t>7.21</t>
  </si>
  <si>
    <t>03000/ORSE</t>
  </si>
  <si>
    <t>Botão de comando 22,5mm</t>
  </si>
  <si>
    <t>7.22</t>
  </si>
  <si>
    <t>03003/ORSE</t>
  </si>
  <si>
    <t>Comutador de 2 posições</t>
  </si>
  <si>
    <t>7.23</t>
  </si>
  <si>
    <t>CONTATOR TRIPOLAR, CORRENTE 9A, TENSÃO NOMINAL DE 500V, CATEGORIA AC-2 E AC-3</t>
  </si>
  <si>
    <t>7.24</t>
  </si>
  <si>
    <t>CONTATOR TRIPOLAR, CORRENTE 12A, TENSÃO NOMINAL DE 500V, CATEGORIA AC-2 E AC3</t>
  </si>
  <si>
    <t>7.25</t>
  </si>
  <si>
    <t>CONTATOR TRIPOLAR, CORRENTE DE *22* A, TENSAO NOMINAL DE *500* V, CATEGORIA AC-2 E AC-3</t>
  </si>
  <si>
    <t>7.26</t>
  </si>
  <si>
    <t>CONTATOR TRIPOLAR, CORRENTE DE 25 A, TENSAO NOMINAL DE *500* V, CATEGORIA AC-2 E AC-3</t>
  </si>
  <si>
    <t>7.27</t>
  </si>
  <si>
    <t>CONTATOR TRIPOLAR, CORRENTE DE 45 A, TENSAO NOMINAL DE *500* V, CATEGORIA AC-2 E AC-3</t>
  </si>
  <si>
    <t>7.28</t>
  </si>
  <si>
    <t>CONTATOR TRIPOLAR, CORRENTE DE 75 A, TENSAO NOMINAL DE *500* V, CATEGORIA AC-2 E AC-3</t>
  </si>
  <si>
    <t>7.29</t>
  </si>
  <si>
    <t>CABO MULTIPOLAR DE COBRE, FLEXIVEL, CLASSE 4 OU 5, ISOLACAO EM HEPR, COBERTURA EM PVC-ST2, ANTICHAMA BWF-B, 0,6/1 KV, 3 CONDUTORES DE 4 MM2</t>
  </si>
  <si>
    <t>7.30</t>
  </si>
  <si>
    <t>CABO MULTIPOLAR DE COBRE, FLEXIVEL, CLASSE 4 OU 5, ISOLACAO EM HEPR, COBERTURA EM PVC-ST2, ANTICHAMA BWF-B, 0,6/1 KV, 3 CONDUTORES DE 1,5 MM2</t>
  </si>
  <si>
    <t>7.31</t>
  </si>
  <si>
    <t>CABO MULTIPOLAR DE COBRE, FLEXIVEL, CLASSE 4 OU 5, ISOLACAO EM HEPR, COBERTURA EM PVC-ST2, ANTICHAMA BWF-B, 0,6/1 KV, 3 CONDUTORES DE 2,5 MM2</t>
  </si>
  <si>
    <t>7.32</t>
  </si>
  <si>
    <t>AUTOMATICO DE BOIA SUPERIOR/INFERIOR, 15 A/250V</t>
  </si>
  <si>
    <t>7.33</t>
  </si>
  <si>
    <t>MAT031850</t>
  </si>
  <si>
    <t>Chave comutadora com botao, modelo XB2 BD21, Telemecanique ou similar</t>
  </si>
  <si>
    <t>7.34</t>
  </si>
  <si>
    <t>SINALEIRO MONOBLOCO 22mm VERDE</t>
  </si>
  <si>
    <t>7.35</t>
  </si>
  <si>
    <t>SINALEIRO MONOBLOCO 22mm VERMELHO</t>
  </si>
  <si>
    <t>7.36</t>
  </si>
  <si>
    <t>BORNE SAK 4,0mm</t>
  </si>
  <si>
    <t>7.37</t>
  </si>
  <si>
    <t>03033/ORSE</t>
  </si>
  <si>
    <t>Conector borne SAK 6,0mm</t>
  </si>
  <si>
    <t>7.38</t>
  </si>
  <si>
    <t>BORNE SAK 2,5mm</t>
  </si>
  <si>
    <t>7.39</t>
  </si>
  <si>
    <t>TAMPA SAK 4-10mm</t>
  </si>
  <si>
    <t>MATERIAL PARA MENUTENÇÃO DE BOMBAS</t>
  </si>
  <si>
    <t>8.1</t>
  </si>
  <si>
    <t xml:space="preserve"> BOMBAS SUBMERSÍVEIS ABS ROBUSTA 300T - 1,0 CV</t>
  </si>
  <si>
    <t>8.1.1</t>
  </si>
  <si>
    <t>OLEO ISOLANTE</t>
  </si>
  <si>
    <t>L</t>
  </si>
  <si>
    <t>8.1.2</t>
  </si>
  <si>
    <t>ESTATOR 2P 0,5CV C-42 115V W/ROTOR EIXO 2P 0,5CV EF05W M10</t>
  </si>
  <si>
    <t>8.1.3</t>
  </si>
  <si>
    <t xml:space="preserve">PROPULSOR EF 5W M10 D96 PA </t>
  </si>
  <si>
    <t>8.1.4</t>
  </si>
  <si>
    <t xml:space="preserve">CAMARA EF 4&amp;5 2"BSP GG25 </t>
  </si>
  <si>
    <t>8.1.5</t>
  </si>
  <si>
    <t>FLANGE ROLAMENTO EF/EJ 4&amp;5 GG25</t>
  </si>
  <si>
    <t>8.1.6</t>
  </si>
  <si>
    <t>ANEL MOLA</t>
  </si>
  <si>
    <t>8.1.7</t>
  </si>
  <si>
    <t xml:space="preserve">ANEL "O" RING  113,8x3,5 BUNA N </t>
  </si>
  <si>
    <t>8.1.8</t>
  </si>
  <si>
    <t>ANEL "O" RING 126,5x4 BUNA N</t>
  </si>
  <si>
    <t>8.1.9</t>
  </si>
  <si>
    <t xml:space="preserve">ANEL "O" RING 9,16x2,62 Buna N </t>
  </si>
  <si>
    <t>8.1.10</t>
  </si>
  <si>
    <t>IEQ018000</t>
  </si>
  <si>
    <t xml:space="preserve"> Rolamento, no 627/2Z, marca NSK ou SKF ou similar</t>
  </si>
  <si>
    <t>8.1.11</t>
  </si>
  <si>
    <t>ANEL DE RETENÇÃO INT 21x1 DIN 472</t>
  </si>
  <si>
    <t>8.1.12</t>
  </si>
  <si>
    <t xml:space="preserve">SELO MECÂNICO  1/2" SP/2759 </t>
  </si>
  <si>
    <t>8.1.13</t>
  </si>
  <si>
    <t xml:space="preserve">FIO DE COBRE ESMALTADO 23 AWG </t>
  </si>
  <si>
    <t>KG</t>
  </si>
  <si>
    <t>8.2</t>
  </si>
  <si>
    <t xml:space="preserve"> BOMBAS SUBMERSÍVEIS  ABS ROBUSTA 400T - 1,0 CV</t>
  </si>
  <si>
    <t>8.2.1</t>
  </si>
  <si>
    <t>ÓLEO ISOLANTE</t>
  </si>
  <si>
    <t>8.2.2</t>
  </si>
  <si>
    <t>ESTATOR 2P 1CV CARC-56B/ROTOR EIXO 2P CARC-56B 1CV</t>
  </si>
  <si>
    <t>8.2.3</t>
  </si>
  <si>
    <t>PROPULSOR ROB 400 GG20</t>
  </si>
  <si>
    <t>8.2.4</t>
  </si>
  <si>
    <t xml:space="preserve">CAMARA 20MM PE R400 SD GG25 </t>
  </si>
  <si>
    <t>8.2.5</t>
  </si>
  <si>
    <t xml:space="preserve">PLACA F 20MM SESI5&amp;10 GG20 </t>
  </si>
  <si>
    <t>8.2.6</t>
  </si>
  <si>
    <t xml:space="preserve">FLANGE LIG 2 BSP GG20 </t>
  </si>
  <si>
    <t>8.2.7</t>
  </si>
  <si>
    <t xml:space="preserve">KIT CONTENDO: JUNTA CHATA ROB DN 50 BUNA N, SELO MECANICO 3/4" T21 , "V" RING  A 22X16X5,5 BUNA N, ANEL  "O" RING 129,77x3,53 BUNA N, ANEL "O" RING 9,16x2,62 BUNA N, ANEL "O" RING 158,3x3,5 BUNA N </t>
  </si>
  <si>
    <t>8.2.8</t>
  </si>
  <si>
    <t>8.2.9</t>
  </si>
  <si>
    <t>ANEL DE RETENÇÃO EXT 20x1,2</t>
  </si>
  <si>
    <t>8.2.10</t>
  </si>
  <si>
    <t xml:space="preserve">ANEL RETENÇÃO INT 47x1,75 </t>
  </si>
  <si>
    <t>8.2.11</t>
  </si>
  <si>
    <t xml:space="preserve">FIO DE COBRE ESMALTADO AWG 25 </t>
  </si>
  <si>
    <t>8.3</t>
  </si>
  <si>
    <t>BOMBAS  SUBMERSÍVEIS ABS ROBUSTA 700T - 1,0 CV</t>
  </si>
  <si>
    <t>8.3.1</t>
  </si>
  <si>
    <t>8.3.2</t>
  </si>
  <si>
    <t xml:space="preserve">ESTATOR 4P 1CV CARC-56B/ROTOR EIXO 4P CARC-56B 1CV </t>
  </si>
  <si>
    <t>8.3.3</t>
  </si>
  <si>
    <t xml:space="preserve">PROPULSOR ROB 700/EJ 10 GG25 </t>
  </si>
  <si>
    <t>8.3.4</t>
  </si>
  <si>
    <t xml:space="preserve">CAMARA 50MM PE R700SD GG25 </t>
  </si>
  <si>
    <t>8.3.5</t>
  </si>
  <si>
    <t xml:space="preserve">PLACA FUNDO EJ-2" GG25 </t>
  </si>
  <si>
    <t>8.3.6</t>
  </si>
  <si>
    <t xml:space="preserve">FLANGE LIG GG20 </t>
  </si>
  <si>
    <t>8.3.7</t>
  </si>
  <si>
    <t xml:space="preserve">KIT CONTENDO: JUNTA CHATA ROB DN 50BUNA N, SELO MECÂNICO 3/4" T21,V-RING A 22X165,5 BUNA N, ANEL "O" 129,7X3,5 BUNA N, ANEL "O" 158,3X3,5 BUNA N, ANEL "O" 9,16X2,62 BUNA N   </t>
  </si>
  <si>
    <t>8.3.8</t>
  </si>
  <si>
    <t>8.3.9</t>
  </si>
  <si>
    <t xml:space="preserve">ANEL RETENÇÃO INT 47X1,75 </t>
  </si>
  <si>
    <t>8.3.10</t>
  </si>
  <si>
    <t xml:space="preserve">ANEL RETENÇÃO EXT 20X1,2 </t>
  </si>
  <si>
    <t>8.3.11</t>
  </si>
  <si>
    <t>FIO DE COBRE ESMALTADO AWG 26</t>
  </si>
  <si>
    <t>8.4</t>
  </si>
  <si>
    <t xml:space="preserve"> BOMBAS  SUBMERSÍVEIS  ABS ROBUSTA 701T - 1,0 CV</t>
  </si>
  <si>
    <t>8.4.1</t>
  </si>
  <si>
    <t>8.4.2</t>
  </si>
  <si>
    <t>ESTATOR 4 POLOS 4VC-56LF60 1CV</t>
  </si>
  <si>
    <t>8.4.3</t>
  </si>
  <si>
    <t>ROTOR C/EIXO 4 POLOS LF60C-56 1CV</t>
  </si>
  <si>
    <t>8.4.4</t>
  </si>
  <si>
    <t>DEP OL SCAV SI GG20</t>
  </si>
  <si>
    <t>8.4.5</t>
  </si>
  <si>
    <t>PROPULSOR ROB 701 FF</t>
  </si>
  <si>
    <t>8.4.6</t>
  </si>
  <si>
    <t>CAM 65MM SI PED GG20</t>
  </si>
  <si>
    <t>8.4.7</t>
  </si>
  <si>
    <t>PLACA FUNDO ROB 65MM</t>
  </si>
  <si>
    <t>8.4.8</t>
  </si>
  <si>
    <t>SELO MECÂNICO 3/4" TIPO 21</t>
  </si>
  <si>
    <t>8.4.9</t>
  </si>
  <si>
    <t>ANEL "V" RING A 22X16X5,5 NITRILO</t>
  </si>
  <si>
    <t>8.4.10</t>
  </si>
  <si>
    <t>ANEL "O" RING 129,77X3,53 NITRILO</t>
  </si>
  <si>
    <t>8.4.11</t>
  </si>
  <si>
    <t>ANEL "O" RING 170,82X5,33 NITRILO</t>
  </si>
  <si>
    <t>8.4.12</t>
  </si>
  <si>
    <t>ANEL "O" RING 9,16X2,62 BUNA N</t>
  </si>
  <si>
    <t>8.4.13</t>
  </si>
  <si>
    <t>ANEL VEDAÇÃO 6X10X1,5 COBRE/AMIANTO</t>
  </si>
  <si>
    <t>8.4.14</t>
  </si>
  <si>
    <t>ANEL VEDAÇÃO 8X13X1,5 FIBRA</t>
  </si>
  <si>
    <t>8.4.15</t>
  </si>
  <si>
    <t>8.4.16</t>
  </si>
  <si>
    <t>ANEL DE RETENÇÃO EXTERNO 20X1,2</t>
  </si>
  <si>
    <t>8.4.17</t>
  </si>
  <si>
    <t>ANEL DE RETENÇÃO INTERNO 52X2</t>
  </si>
  <si>
    <t>8.4.18</t>
  </si>
  <si>
    <t>8.5</t>
  </si>
  <si>
    <t xml:space="preserve"> BOMBAS SUBMERSÍVEIS - ABS SCAVENGER EJ 10 B STD - 1,0 CV</t>
  </si>
  <si>
    <t>8.5.1</t>
  </si>
  <si>
    <t>OLEO MINERAL BRANCO MEDICINAL</t>
  </si>
  <si>
    <t>8.5.2</t>
  </si>
  <si>
    <t>ESTATOR 4P 1CV CARC-56B/ROTOR EIXO 4P CARC-56B 1CV</t>
  </si>
  <si>
    <t>8.5.3</t>
  </si>
  <si>
    <t>DEPOSITO OLEO SCAV SI GG20</t>
  </si>
  <si>
    <t>8.5.4</t>
  </si>
  <si>
    <t>PROPULSOR ROB 701GG20</t>
  </si>
  <si>
    <t>8.5.5</t>
  </si>
  <si>
    <t>KIT CONTENDO: SELO MECANICO 3/4 TP21 D, V-RING A 22X16X 5,5 BUNA N, ANEL O 129,77X3,53 BUNA N, ANEL O 170,8X 5,3 BUNA N, ANEL O 9,16X2,62 BUNA N</t>
  </si>
  <si>
    <t>8.5.6</t>
  </si>
  <si>
    <t>ANEL VEDACAO 8X13X1,5FIBRA</t>
  </si>
  <si>
    <t>8.5.7</t>
  </si>
  <si>
    <t>8.5.8</t>
  </si>
  <si>
    <t>ANEL RETENCAO EXT 20X1,2</t>
  </si>
  <si>
    <t>8.5.9</t>
  </si>
  <si>
    <t>ANEL RETENCAO INT 52X2</t>
  </si>
  <si>
    <t>8.5.10</t>
  </si>
  <si>
    <t>FIO DE COBRE ESMALTADO 26 AWG</t>
  </si>
  <si>
    <t>8.6</t>
  </si>
  <si>
    <t>BOMBAS SUBMERSÍVEIS - ABS SCAVENGER EJ 20 B STD - 2,0 CV</t>
  </si>
  <si>
    <t>8.6.1</t>
  </si>
  <si>
    <t>FIO DE COBRE ESMALTADO 23 AWG</t>
  </si>
  <si>
    <t>8.6.2</t>
  </si>
  <si>
    <t>OLEO MINERAL ISOLANTE</t>
  </si>
  <si>
    <t>8.6.3</t>
  </si>
  <si>
    <t>ESTATOR 4P 2CV CARC-56H/ROTOR EIX 4P C-56 2CV EJ20D.V2</t>
  </si>
  <si>
    <t>8.6.4</t>
  </si>
  <si>
    <t>8.6.5</t>
  </si>
  <si>
    <t>TAMPA SELO D3/4 ZINC ELETR</t>
  </si>
  <si>
    <t>8.6.6</t>
  </si>
  <si>
    <t>PROPULSOR EJ 20 -3 D164 GG20</t>
  </si>
  <si>
    <t>8.6.7</t>
  </si>
  <si>
    <t>CAMARA 65 EJ-3 FG/PE GG25</t>
  </si>
  <si>
    <t>8.6.8</t>
  </si>
  <si>
    <t>PLACA FUNDO EJ 10-20 3 GG20</t>
  </si>
  <si>
    <t>8.6.9</t>
  </si>
  <si>
    <t xml:space="preserve">KIT CONTENDO: SELO MECANICO 3/4 TP21 D, V-RING A 22X16X 5,5 BUNA N, ANEL O 129,77X3,53 BUNA N, ANEL O 170,8X 5,3 BUNA N, ANEL O 9,16X2,62 BUNA N </t>
  </si>
  <si>
    <t>8.6.10</t>
  </si>
  <si>
    <t>8.6.11</t>
  </si>
  <si>
    <t>8.7</t>
  </si>
  <si>
    <t>BOMBAS SUBMERSÍVEIS ABS ROBUSTA 800T - 2,0 CV</t>
  </si>
  <si>
    <t>8.7.1</t>
  </si>
  <si>
    <t>8.7.2</t>
  </si>
  <si>
    <t xml:space="preserve">ESTATOR 4P 2CV CARC-56H/ROTOR EIXO 4P CARC-56H 2CV </t>
  </si>
  <si>
    <t>8.7.3</t>
  </si>
  <si>
    <t>DEPÓSITO OLEO SCAV SI GG20</t>
  </si>
  <si>
    <t>8.7.4</t>
  </si>
  <si>
    <t>PROPULSOR ROB 800 GG20</t>
  </si>
  <si>
    <t>8.7.5</t>
  </si>
  <si>
    <t>CAMARA 50MM PE R800 CD GG25</t>
  </si>
  <si>
    <t>8.7.6</t>
  </si>
  <si>
    <t>PLACA FUNDO EJ- 2" GG25</t>
  </si>
  <si>
    <t>8.7.7</t>
  </si>
  <si>
    <t>FLANGE LIG GG20</t>
  </si>
  <si>
    <t>8.7.8</t>
  </si>
  <si>
    <t xml:space="preserve">KIT CONTENDO: JUNTA CHATA ROB DN SBR70, SELO MECANICO 3/4" TP21 D, V-RING A 22X16X5,5 BUNA N, ANEL "O" RING 129,77X3,53 BUNA N, ANEL "O" RING 9,16X2,62 BUNA N   </t>
  </si>
  <si>
    <t>8.7.9</t>
  </si>
  <si>
    <t xml:space="preserve">ANEL VEDAÇÃO 8X13X1,5 FIBRA </t>
  </si>
  <si>
    <t>8.7.10</t>
  </si>
  <si>
    <t>8.7.11</t>
  </si>
  <si>
    <t>8.7.12</t>
  </si>
  <si>
    <t xml:space="preserve">ANEL RETENÇÃO INT 52X2 </t>
  </si>
  <si>
    <t>8.7.13</t>
  </si>
  <si>
    <t>FIO DE COBRE ESMALTADO  23 AWG</t>
  </si>
  <si>
    <t>8.8</t>
  </si>
  <si>
    <t xml:space="preserve"> BOMBAS SUBMERSÍVEIS ABS ROBUSTA 801T - 2,0 CV</t>
  </si>
  <si>
    <t>8.8.1</t>
  </si>
  <si>
    <t>8.8.2</t>
  </si>
  <si>
    <t xml:space="preserve">ESTATOR 4P 2CV CARC-56H </t>
  </si>
  <si>
    <t>8.8.3</t>
  </si>
  <si>
    <t xml:space="preserve">ROTOR EIXO 4P CARC-56H 2CV </t>
  </si>
  <si>
    <t>8.8.4</t>
  </si>
  <si>
    <t xml:space="preserve">PROPULSOR ROB 801 GG20 </t>
  </si>
  <si>
    <t>8.8.5</t>
  </si>
  <si>
    <t>PLACA FUNDO 65MM GG20</t>
  </si>
  <si>
    <t>8.8.6</t>
  </si>
  <si>
    <t xml:space="preserve">SELO MECANICO 3/4" TP21 D </t>
  </si>
  <si>
    <t>8.8.7</t>
  </si>
  <si>
    <t xml:space="preserve">V-RING A 22X16X5,5 BUNA N </t>
  </si>
  <si>
    <t>8.8.8</t>
  </si>
  <si>
    <t xml:space="preserve">ANEL "O" RING 129,77X 3,53 BUNA N </t>
  </si>
  <si>
    <t>8.8.9</t>
  </si>
  <si>
    <t xml:space="preserve">ANEL "O" RING 170,8X5,3 BUNA </t>
  </si>
  <si>
    <t>8.8.10</t>
  </si>
  <si>
    <t xml:space="preserve">ANEL "O" RING 9,16X2,62 BUNA N </t>
  </si>
  <si>
    <t>8.8.11</t>
  </si>
  <si>
    <t xml:space="preserve">ANEL VEDAÇÃO 6X10X2,5 COB-AMI </t>
  </si>
  <si>
    <t>8.8.12</t>
  </si>
  <si>
    <t>8.8.13</t>
  </si>
  <si>
    <t>8.8.14</t>
  </si>
  <si>
    <t>8.9</t>
  </si>
  <si>
    <t xml:space="preserve"> BOMBAS SUBMERSÍVEIS ABS AFP 100-403 - 3,0 CV</t>
  </si>
  <si>
    <t>8.9.1</t>
  </si>
  <si>
    <t>8.9.2</t>
  </si>
  <si>
    <t xml:space="preserve">ESTATOR 4P 3CV 2,2KW 4V 60HZ1/ROTOR C/EIXO 3CV 4P </t>
  </si>
  <si>
    <t>8.9.3</t>
  </si>
  <si>
    <t>PROPULSOR D160MM GG20</t>
  </si>
  <si>
    <t>8.9.4</t>
  </si>
  <si>
    <t>ANEL VEDAÇÃO DO CABO 3-4X1,5MM2 D75X20X32 BUNA N1</t>
  </si>
  <si>
    <t>8.9.5</t>
  </si>
  <si>
    <t>KIT CONTENDO: SELO MECÂNICO MG1/30-G4, ANEL "O" RING D69,44X3,5 NITRILO BUNA N DUREZA 70, ANEL "O" RING D123,42X3,53 NITRILO BUNA N DUREZA 70, ANEL "O" RING D158,34X3,53 NITRILO BUNA N DUREZA 70, ANEL "O" RING D190,09X3,53 NITRILO BUNA N DUREZA 70, ANEL "O" RING D228,19X3,53 NITRILO BUNA N DUREZA 70, ANEL "O" RING D164,69X3,53 NITRILO BUNA N DUREZA 70, ANEL DE VEDAÇÃO 6X10X1,5 DIN 7603 COBRE/AMIANTO, ANEL DE VEDAÇÃO 13X18X2 FIBRA, ROLAMENTO DE DUAS CARREIRAS DE ESFERAS DE CONTATO ANGULAR 3306 C3 0,59</t>
  </si>
  <si>
    <t>8.9.6</t>
  </si>
  <si>
    <t>8.9.7</t>
  </si>
  <si>
    <t>ANEL NILOS 3306 JV</t>
  </si>
  <si>
    <t>8.9.8</t>
  </si>
  <si>
    <t>ANEL DE RETENÇÃO EXTERNO 30X1,5 AÇO MOLA DIN 471</t>
  </si>
  <si>
    <t>8.9.9</t>
  </si>
  <si>
    <t>ANEL DE RETENÇÃO INTERNO 72X2,5 AÇO MOLA DIN 472</t>
  </si>
  <si>
    <t>8.9.10</t>
  </si>
  <si>
    <t>8.10</t>
  </si>
  <si>
    <t xml:space="preserve"> BOMBAS SUBMERSÍVEIS ABS AFP 101-415 - 12,5 CV</t>
  </si>
  <si>
    <t>8.10.1</t>
  </si>
  <si>
    <t>FIO DE COBRE ESMALTADO 21 AWG</t>
  </si>
  <si>
    <t>8.10.2</t>
  </si>
  <si>
    <t xml:space="preserve">KIT REPARO - AFP </t>
  </si>
  <si>
    <t>8.10.3</t>
  </si>
  <si>
    <t>KIT VEDAÇÃO - AFP</t>
  </si>
  <si>
    <t>8.10.4</t>
  </si>
  <si>
    <t xml:space="preserve">PTOPULSOR </t>
  </si>
  <si>
    <t>8.10.5</t>
  </si>
  <si>
    <t>PLACA DE FUNDO</t>
  </si>
  <si>
    <t>8.10.6</t>
  </si>
  <si>
    <t>8.10.7</t>
  </si>
  <si>
    <t>ESTATOR/ROTOR</t>
  </si>
  <si>
    <t>8.11</t>
  </si>
  <si>
    <t>BOMBAS SUBMERSÍVEIS ABS AFP 1046 -12,5 CV</t>
  </si>
  <si>
    <t>8.11.1</t>
  </si>
  <si>
    <t>8.11.2</t>
  </si>
  <si>
    <t>ANEL "O" RING 62X4</t>
  </si>
  <si>
    <t>8.11.3</t>
  </si>
  <si>
    <t>Rolamento, no 627/2Z, marca NSK ou SKF ou similar</t>
  </si>
  <si>
    <t>8.11.4</t>
  </si>
  <si>
    <t>ROTOR EIXO 9,0 KW 4P CARC-112</t>
  </si>
  <si>
    <t>8.11.5</t>
  </si>
  <si>
    <t>ANEL VEDAÇÃO 12X15,5X2 COBRE/AMIANTO</t>
  </si>
  <si>
    <t>8.11.6</t>
  </si>
  <si>
    <t>ROLAMENTO CONTATO ANGULAR 5307 W C3</t>
  </si>
  <si>
    <t>8.11.7</t>
  </si>
  <si>
    <t>ANEL "O" RING 70X3,5 BUNA N</t>
  </si>
  <si>
    <t>8.11.8</t>
  </si>
  <si>
    <t>ANEL "O" RING 190X4 BUNA N</t>
  </si>
  <si>
    <t>8.11.9</t>
  </si>
  <si>
    <t>ANEL "O" RING 253,5X3,5 BUNA N</t>
  </si>
  <si>
    <t>8.11.10</t>
  </si>
  <si>
    <t>SELO MECANICO MG1S15/30-G1-E1</t>
  </si>
  <si>
    <t>8.11.11</t>
  </si>
  <si>
    <t xml:space="preserve">ANEL RETENÇÃO EXT 30X1,5 </t>
  </si>
  <si>
    <t>8.11.12</t>
  </si>
  <si>
    <t>PROPULSOR AFP1046.1CN64 D249 GG20</t>
  </si>
  <si>
    <t>8.11.13</t>
  </si>
  <si>
    <t>ESTATOR 4P 9,0KW CARC-112</t>
  </si>
  <si>
    <t>8.11.14</t>
  </si>
  <si>
    <t>ANEL RETENÇÃO EXT 35X1,5</t>
  </si>
  <si>
    <t>8.11.15</t>
  </si>
  <si>
    <t>RETENTOR 30X62X10 R-5 BUNA N</t>
  </si>
  <si>
    <t>8.11.16</t>
  </si>
  <si>
    <t>ANEL RETENÇÃO INT 40X1,75</t>
  </si>
  <si>
    <t>8.11.17</t>
  </si>
  <si>
    <t>ANEL VEDAÇÃO 13X18X2 FIBRA</t>
  </si>
  <si>
    <t>8.11.18</t>
  </si>
  <si>
    <t>8.12</t>
  </si>
  <si>
    <t xml:space="preserve"> BOMBAS SUBMERSÍVEIS ABS AFP 100-407 - 7,5 CV</t>
  </si>
  <si>
    <t>8.12.1</t>
  </si>
  <si>
    <t>8.12.2</t>
  </si>
  <si>
    <t>ESTATOR 4P 7,5CV CARC-112/ROTOR EIXO 7,5 CV CARC-112</t>
  </si>
  <si>
    <t>8.12.3</t>
  </si>
  <si>
    <t>PROPULSOR AFP 100 D184MM GG20</t>
  </si>
  <si>
    <t>8.12.4</t>
  </si>
  <si>
    <t>KIT CONTENDO: SELO MECANICO MG1/30-G11, SELO MECANICO MG1/30-G4, ANEL "O" 151,9X3,5 BUNA N, ANEL "O" 183X3,5 BUNA N, ANEL "O" 63,0X3,5 BUNA N, ANEL "O" 228,1X3,5 BUNA N, ANEL "O" 69,4X3,5 BUNA N, ANEL "O" 227,9X5,3 BUNA N, ANEL "O" 190,0X3,5 BUNA N, ANEL VEDAÇÃO 8X12X1,5 COB-AMI, ANEL VEDAÇÃO 13X18X2 FIBRA, ANEL VEDAÇÃO 6X10X2,5 COB-AMI, ROLAMENTO CONT ANG 3306 C3</t>
  </si>
  <si>
    <t>8.12.5</t>
  </si>
  <si>
    <t>8.12.6</t>
  </si>
  <si>
    <t>8.12.7</t>
  </si>
  <si>
    <t xml:space="preserve">ANEL RETENCAO EXT 30X1,5 </t>
  </si>
  <si>
    <t>8.12.8</t>
  </si>
  <si>
    <t>FIO DE COBRE ESMALTADO 20 AWG</t>
  </si>
  <si>
    <t>8.13</t>
  </si>
  <si>
    <t xml:space="preserve"> BOMBAS SUBMERSÍVEIS ABS JUMBO 202 ND - 30,0 CV</t>
  </si>
  <si>
    <t>8.13.1</t>
  </si>
  <si>
    <t>8.13.2</t>
  </si>
  <si>
    <t>8.13.3</t>
  </si>
  <si>
    <t>8.13.4</t>
  </si>
  <si>
    <t>KIT REPARO - JUMBO 202 ND</t>
  </si>
  <si>
    <t>8.13.5</t>
  </si>
  <si>
    <t>KIT VEDAÇÃO - JUMBO 202 ND</t>
  </si>
  <si>
    <t>8.13.6</t>
  </si>
  <si>
    <t>PROPULSOR - JUMBO 202 ND</t>
  </si>
  <si>
    <t>8.13.7</t>
  </si>
  <si>
    <t>ESTATOR - JUMBO 202 ND/ROTOR - JUMBO 202 ND</t>
  </si>
  <si>
    <t>8.14</t>
  </si>
  <si>
    <t xml:space="preserve"> BOMBAS SUBMERSÍVEIS FLYGT 3045-180 MT 234 - 1,5CV</t>
  </si>
  <si>
    <t>8.14.1</t>
  </si>
  <si>
    <t>FIO DE COBRE ESMALTADO  21 AWG</t>
  </si>
  <si>
    <t>8.14.2</t>
  </si>
  <si>
    <t>KIT REPARO</t>
  </si>
  <si>
    <t>8.14.3</t>
  </si>
  <si>
    <t>8.14.4</t>
  </si>
  <si>
    <t>IMPULSOR</t>
  </si>
  <si>
    <t>8.15</t>
  </si>
  <si>
    <t xml:space="preserve"> BOMBAS SUBMERSÍVEIS FLYGT 3085-182 MT 434 - 3,0 CV</t>
  </si>
  <si>
    <t>8.15.1</t>
  </si>
  <si>
    <t>8.15.2</t>
  </si>
  <si>
    <t>FIO DE COBRE ESMALTADO  22 AWG</t>
  </si>
  <si>
    <t>8.15.3</t>
  </si>
  <si>
    <t>8.15.4</t>
  </si>
  <si>
    <t>8.15.5</t>
  </si>
  <si>
    <t>8.16</t>
  </si>
  <si>
    <t>BOMBAS SUBMERSÍVEIS FLYGT 3057-180 MT-234 - 3,0CV</t>
  </si>
  <si>
    <t>8.16.1</t>
  </si>
  <si>
    <t>8.16.2</t>
  </si>
  <si>
    <t>8.16.3</t>
  </si>
  <si>
    <t>8.16.4</t>
  </si>
  <si>
    <t>8.17</t>
  </si>
  <si>
    <t xml:space="preserve"> BOMBAS SUBMERSÍVEIS FLYGT 3102-180  LT422 - 5,0 CV</t>
  </si>
  <si>
    <t>8.17.1</t>
  </si>
  <si>
    <t>FIO DE COBRE ESMALTADO  20  AWG</t>
  </si>
  <si>
    <t>8.17.2</t>
  </si>
  <si>
    <t>8.17.3</t>
  </si>
  <si>
    <t>8.17.4</t>
  </si>
  <si>
    <t>8.17.5</t>
  </si>
  <si>
    <t>8.18</t>
  </si>
  <si>
    <t xml:space="preserve"> BOMBAS SUBMERSÍVEIS FLYGT 3153 MT - 15CV</t>
  </si>
  <si>
    <t>8.18.1</t>
  </si>
  <si>
    <t>FIO DE COBRE ESMALTADO 17 AWG</t>
  </si>
  <si>
    <t>8.18.2</t>
  </si>
  <si>
    <t>FIO DE COBRE ESMALTADO 18 AWG</t>
  </si>
  <si>
    <t>8.18.3</t>
  </si>
  <si>
    <t>8.18.4</t>
  </si>
  <si>
    <t>8.18.5</t>
  </si>
  <si>
    <t>8.19</t>
  </si>
  <si>
    <t xml:space="preserve"> BOMBAS SUBMERSÍVEIS FLYGT 3140-180 MT 445 - 15CV</t>
  </si>
  <si>
    <t>8.19.1</t>
  </si>
  <si>
    <t>FIO ESMALTADO DE COBRE 17 AWG</t>
  </si>
  <si>
    <t>8.19.2</t>
  </si>
  <si>
    <t>FIO ESMALTADO DE COBRE 18 AWG</t>
  </si>
  <si>
    <t>8.19.3</t>
  </si>
  <si>
    <t>8.19.4</t>
  </si>
  <si>
    <t>8.19.5</t>
  </si>
  <si>
    <t>8.20</t>
  </si>
  <si>
    <t>BOMBAS SUBMERSÍVEIS FLYGT 3127-180 MT 432 - 10CV</t>
  </si>
  <si>
    <t>8.20.1</t>
  </si>
  <si>
    <t>FIO DE COBRE ESMALTADO AWG 19</t>
  </si>
  <si>
    <t>8.20.2</t>
  </si>
  <si>
    <t>FIO DE COBRE ESMALTADO AWG 20</t>
  </si>
  <si>
    <t>8.20.3</t>
  </si>
  <si>
    <t>8.20.4</t>
  </si>
  <si>
    <t>8.20.5</t>
  </si>
  <si>
    <t>CRONOGRAMA FINANCEIRO ESTIMADO</t>
  </si>
  <si>
    <t>PAGAMENTO</t>
  </si>
  <si>
    <t>PRAZO</t>
  </si>
  <si>
    <t>PARCIAL (%)</t>
  </si>
  <si>
    <t>ACUMULADO (%)</t>
  </si>
  <si>
    <t>SUBTOTAL</t>
  </si>
  <si>
    <t>TOTAL</t>
  </si>
  <si>
    <t>30 DIAS APÓS O INÍCIO DOS SERVIÇOS</t>
  </si>
  <si>
    <t>60 DIAS APÓS O INÍCIO DOS SERVIÇOS</t>
  </si>
  <si>
    <t>90 DIAS APÓS O INÍCIO DOS SERVIÇOS</t>
  </si>
  <si>
    <t>120 DIAS APÓS O INÍCIO DOS SERVIÇOS</t>
  </si>
  <si>
    <t>150 DIAS APÓS O INÍCIO DOS SERVIÇOS</t>
  </si>
  <si>
    <t>180 DIAS APÓS O INÍCIO DOS SERVIÇOS</t>
  </si>
  <si>
    <t>210 DIAS APÓS O INÍCIO DOS SERVIÇOS</t>
  </si>
  <si>
    <t>240 DIAS APÓS O INÍCIO DOS SERVIÇOS</t>
  </si>
  <si>
    <t>270 DIAS APÓS O INÍCIO DOS SERVIÇOS</t>
  </si>
  <si>
    <t>300 DIAS APÓS O INÍCIO DOS SERVIÇOS</t>
  </si>
  <si>
    <t>330 DIAS APÓS O INÍCIO DOS SERVIÇOS</t>
  </si>
  <si>
    <t>360DIAS APÓS O INÍCIO DOS SERVIÇOS</t>
  </si>
  <si>
    <t>TOTAL GERAL</t>
  </si>
  <si>
    <t>Republica Federativa do Brasil – Estado do Rio de Janeiro</t>
  </si>
  <si>
    <t>Prefeitura Municipal de Quissamã</t>
  </si>
  <si>
    <t>Rua Conde de Araruama, 425 - Quissamã</t>
  </si>
  <si>
    <t>RESUMO POR TOTALIZADORES</t>
  </si>
  <si>
    <t>DESCRITIVO</t>
  </si>
  <si>
    <t>MÃO-DE-OBRA</t>
  </si>
  <si>
    <t>VEÍCULOS E CAMINHÕES SEWER JET</t>
  </si>
  <si>
    <t>DESTINAÇÃO DE LODO DESIDRATADO</t>
  </si>
  <si>
    <t>MATERIAL PARA MANUTENÇÃO DE BOMBAS</t>
  </si>
  <si>
    <t>BDI (19,8%)</t>
  </si>
  <si>
    <t>BOMBAS SUBMERSÍVEIS ABS ROBUSTA 300T - 1,0 CV</t>
  </si>
  <si>
    <t>BOMBAS SUBMERSÍVEIS  ABS ROBUSTA 400T - 1,0 CV</t>
  </si>
  <si>
    <t>BOMBAS  SUBMERSÍVEIS  ABS ROBUSTA 701T - 1,0 CV</t>
  </si>
  <si>
    <t>BOMBAS SUBMERSÍVEIS - ABS SCAVENGER EJ 10 B STD - 1,0 CV</t>
  </si>
  <si>
    <t>BOMBAS SUBMERSÍVEIS ABS ROBUSTA 801T - 2,0 CV</t>
  </si>
  <si>
    <t>BOMBAS SUBMERSÍVEIS ABS AFP 100-403 - 3,0 CV</t>
  </si>
  <si>
    <t>BOMBAS SUBMERSÍVEIS ABS AFP 101-415 - 12,5 CV</t>
  </si>
  <si>
    <t>BOMBAS SUBMERSÍVEIS ABS AFP 100-407 - 7,5 CV</t>
  </si>
  <si>
    <t>BOMBAS SUBMERSÍVEIS ABS JUMBO 202 ND - 30,0 CV</t>
  </si>
  <si>
    <t>BOMBAS SUBMERSÍVEIS FLYGT 3045-180 MT 234 - 1,5CV</t>
  </si>
  <si>
    <t>BOMBAS SUBMERSÍVEIS FLYGT 3085-182 MT 434 - 3,0 CV</t>
  </si>
  <si>
    <t>BOMBAS SUBMERSÍVEIS FLYGT 3102-180  LT422 - 5,0 CV</t>
  </si>
  <si>
    <t>BOMBAS SUBMERSÍVEIS FLYGT 3153 MT - 15CV</t>
  </si>
  <si>
    <t>BOMBAS SUBMERSÍVEIS FLYGT 3140-180 MT 445 - 15CV</t>
  </si>
  <si>
    <t>MAPA DE COTAÇÃO</t>
  </si>
  <si>
    <t>UNIDADE</t>
  </si>
  <si>
    <t>AMERICANAS.COM</t>
  </si>
  <si>
    <t>SUBAMRINO.COM</t>
  </si>
  <si>
    <t>SHOPTIME</t>
  </si>
  <si>
    <t>CISEL EXPRESS</t>
  </si>
  <si>
    <t>VALOR MÉDIO</t>
  </si>
  <si>
    <t>ADOTADO</t>
  </si>
  <si>
    <t>FIO DE COBRE ESMALTADO AWG 17</t>
  </si>
  <si>
    <t>FIO DE COBRE ESMALTADO AWG 18</t>
  </si>
  <si>
    <t>FIO DE COBRE ESMALTADO AWG 21</t>
  </si>
  <si>
    <t>FIO DE COBRE ESMALTADO AWG 22</t>
  </si>
  <si>
    <t>FIO DE COBRE ESMALTADO AWG 23</t>
  </si>
  <si>
    <t>FIO DE COBRE ESMALTADO AWG 25</t>
  </si>
  <si>
    <t>MATERIAL PARA MANUTENÇÃO DE REDE E ESTAÇÕES ELEVATÓRIAS</t>
  </si>
  <si>
    <t>MSB COM. SERV. LTDA</t>
  </si>
  <si>
    <t>A.G. CHAGAS GEN. SERV. ME</t>
  </si>
  <si>
    <t>PCP EQUIP. ELÉT. LTDA</t>
  </si>
  <si>
    <t>G.A. TARDIN BARB. ME</t>
  </si>
  <si>
    <t>M</t>
  </si>
  <si>
    <t>UN.</t>
  </si>
  <si>
    <t>MATERIAL PARA MANUTENÇÃO - BOMBAS SUBMERSÍVEIS ABS ROBUSTA 300T - 1,0 CV</t>
  </si>
  <si>
    <t>MATERIAL PARA MANUTENÇÃO - BOMBAS SUBMERSÍVEIS ABS ROBUSTA 400T - 1,0 CV</t>
  </si>
  <si>
    <t>KIT CONTENDO:</t>
  </si>
  <si>
    <t>JUNTA CHATA ROB DN 50 BUNA N</t>
  </si>
  <si>
    <t xml:space="preserve">SELO MECANICO 3/4" T21 </t>
  </si>
  <si>
    <t>"V" RING  A 22X16X5,5 BUNA N</t>
  </si>
  <si>
    <t xml:space="preserve">ANEL  "O" RING 129,77x3,53 BUNA N </t>
  </si>
  <si>
    <t xml:space="preserve">ANEL "O" RING 9,16x2,62 BUNA N </t>
  </si>
  <si>
    <t xml:space="preserve">ANEL "O" RING 158,3x3,5 BUNA N </t>
  </si>
  <si>
    <t>MATERIAL PARA MANUTENÇÃO - BOMBAS SUBMERSÍVEIS ABS ROBUSTA 700T - 1,0 CV</t>
  </si>
  <si>
    <t xml:space="preserve">JUNTA CHATA ROB DN 50BUNA N </t>
  </si>
  <si>
    <t xml:space="preserve">SELO MECÂNICO 3/4" T21 </t>
  </si>
  <si>
    <t xml:space="preserve">V-RING A 22X165,5 BUNA N </t>
  </si>
  <si>
    <t xml:space="preserve">ANEL "O" 129,7X3,5 BUNA N </t>
  </si>
  <si>
    <t xml:space="preserve">ANEL "O" 158,3X3,5 BUNA N </t>
  </si>
  <si>
    <t xml:space="preserve">ANEL "O" 9,16X2,62 BUNA N </t>
  </si>
  <si>
    <t>MATERIAL PARA MANUTENÇÃO - BOMBAS SUBMERSÍVEIS ABS ROBUSTA 701T - 1,0 CV</t>
  </si>
  <si>
    <t>MATERIAL PARA MANUTENÇÃO - BOMBAS SUBMERSÍVEIS - ABS SCAVENGER EJ 10 B STD - 1,0 CV</t>
  </si>
  <si>
    <t>SELO MECANICO 3/4 TP21 D</t>
  </si>
  <si>
    <t xml:space="preserve">V-RING A 22X16X 5,5 BUNA N </t>
  </si>
  <si>
    <t xml:space="preserve">ANEL O 129,77X3,53 BUNA N </t>
  </si>
  <si>
    <t>ANEL O 170,8X 5,3 BUNA N</t>
  </si>
  <si>
    <t>ANEL O 9,16X2,62 BUNA N</t>
  </si>
  <si>
    <t>MATERIAL PARA MANUTENÇÃO - BOMBAS SUBMERSÍVEIS - ABS SCAVENGER EJ 20 B STD - 2,0 CV</t>
  </si>
  <si>
    <t>V-RING A 22X16X 5,5 BUNA N</t>
  </si>
  <si>
    <t>ANEL O 129,77X3,53 BUNA N</t>
  </si>
  <si>
    <t xml:space="preserve">ANEL O 170,8X 5,3 BUNA N </t>
  </si>
  <si>
    <t>MATERIAL PARA MANUTENÇÃO - BOMBAS SUBMERSÍVEIS ABS ROBUSTA 800T - 2,0 CV</t>
  </si>
  <si>
    <t xml:space="preserve">UN. </t>
  </si>
  <si>
    <t xml:space="preserve">JUNTA CHATA ROB DN SBR70 </t>
  </si>
  <si>
    <t xml:space="preserve">ANEL "O" RING 129,77X3,53 BUNA N </t>
  </si>
  <si>
    <t>MATERIAL PARA MANUTENÇÃO - BOMBAS SUBMERSÍVEIS ABS ROBUSTA 801T - 2,0 CV</t>
  </si>
  <si>
    <t>NÃO UTILIZADO</t>
  </si>
  <si>
    <t>MATERIAL PARA MANUTENÇÃO - BOMBAS SUBMERSÍVEIS ABS AFP 100-403 - 3,0 CV</t>
  </si>
  <si>
    <t>SELO MECÂNICO MG1/30-G4</t>
  </si>
  <si>
    <t>ANEL "O" RING D69,44X3,5 NITRILO BUNA N DUREZA 70</t>
  </si>
  <si>
    <t>ANEL "O" RING D123,42X3,53 NITRILO BUNA N DUREZA 70</t>
  </si>
  <si>
    <t>ANEL "O" RING D158,34X3,53 NITRILO BUNA N DUREZA 70</t>
  </si>
  <si>
    <t>ANEL "O" RING D190,09X3,53 NITRILO BUNA N DUREZA 70</t>
  </si>
  <si>
    <t>ANEL "O" RING D228,19X3,53 NITRILO BUNA N DUREZA 70</t>
  </si>
  <si>
    <t>ANEL "O" RING D164,69X3,53 NITRILO BUNA N DUREZA 70</t>
  </si>
  <si>
    <t>ANEL DE VEDAÇÃO 6X10X1,5 DIN 7603 COBRE/AMIANTO</t>
  </si>
  <si>
    <t>ANEL DE VEDAÇÃO 13X18X2 FIBRA</t>
  </si>
  <si>
    <t>ROLAMENTO DE DUAS CARREIRAS DE ESFERAS DE CONTATO ANGULAR 3306 C3 0,59</t>
  </si>
  <si>
    <t>MATERIAL PARA MANUTENÇÃO - BOMBAS SUBMERSÍVEIS ABS AFP 101-415 - 12,5 CV</t>
  </si>
  <si>
    <t>MATERIAL PARA MANUTENÇÃO - BOMBAS SUBMERSÍVEIS ABS AFP 1046 -12,5 CV</t>
  </si>
  <si>
    <t>MATERIAL PARA MANUTENÇÃO - BOMBAS SUBMERSÍVEIS ABS AFP 100-407 - 7,5 CV</t>
  </si>
  <si>
    <t>SELO MECANICO MG1/30-G4</t>
  </si>
  <si>
    <t>ANEL "O" 151,9X3,5 BUNA N</t>
  </si>
  <si>
    <t>ANEL "O" 183X3,5 BUNA N</t>
  </si>
  <si>
    <t>ANEL "O" 63,0X3,5 BUNA N</t>
  </si>
  <si>
    <t xml:space="preserve">ANEL "O" 228,1X3,5 BUNA N </t>
  </si>
  <si>
    <t xml:space="preserve">ANEL "O" 69,4X3,5 BUNA N </t>
  </si>
  <si>
    <t>ANEL "O" 227,9X5,3 BUNA N</t>
  </si>
  <si>
    <t xml:space="preserve">ANEL "O" 190,0X3,5 BUNA N </t>
  </si>
  <si>
    <t xml:space="preserve">ANEL VEDAÇÃO 8X12X1,5 COB-AMI </t>
  </si>
  <si>
    <t xml:space="preserve">ANEL VEDAÇÃO 13X18X2 FIBRA </t>
  </si>
  <si>
    <t>ANEL VEDAÇÃO 6X10X2,5 COB-AMI</t>
  </si>
  <si>
    <t>ROLAMENTO CONT ANG 3306 C3</t>
  </si>
  <si>
    <t>MATERIAL PARA MANUTENÇÃO - BOMBAS SUBMERSÍVEIS ABS JUMBO 202 ND - 30,0 CV</t>
  </si>
  <si>
    <t>MATERIAL PARA MANUTENÇÃO - BOMBAS SUBMERSÍVEIS FLYGT 3045-180 MT 234 - 1,5CV</t>
  </si>
  <si>
    <t>MATERIAL PARA MANUTENÇÃO - BOMBAS SUBMERSÍVEIS FLYGT 3085-182 MT 434 - 3,0 CV</t>
  </si>
  <si>
    <t>MATERIAL PARA MANUTENÇÃO - BOMBAS SUBMERSÍVEIS FLYGT 3057-180 MT-234 - 3,0CV</t>
  </si>
  <si>
    <t>MATERIAL PARA MANUTENÇÃO - BOMBAS SUBMERSÍVEIS FLYGT 3102-180  LT422 - 5,0 CV</t>
  </si>
  <si>
    <t>MATERIAL PARA MANUTENÇÃO - BOMBAS SUBMERSÍVEIS FLYGT 3153 MT - 15CV</t>
  </si>
  <si>
    <t>MATERIAL PARA MANUTENÇÃO - BOMBAS SUBMERSÍVEIS FLYGT 3140-180 MT 445 - 15CV</t>
  </si>
  <si>
    <t>MATERIAL PARA MANUTENÇÃO - BOMBAS SUBMERSÍVEIS FLYGT 3127-180 MT 432 - 10CV</t>
  </si>
  <si>
    <t>WATER QUÍMICA</t>
  </si>
  <si>
    <t>PURE WATER</t>
  </si>
  <si>
    <t>BAUMINAS</t>
  </si>
  <si>
    <t>PRIMA QUÍMICA</t>
  </si>
  <si>
    <t>POLICLORETO DE ALUMÍNIO DE 16 A 23% AL2O3</t>
  </si>
  <si>
    <t>4,3 (DESCARTADO)</t>
  </si>
  <si>
    <t>QUANT.     (UN X EE)</t>
  </si>
  <si>
    <t>% ESTIMADO SUBSTITUIÇÃO</t>
  </si>
  <si>
    <t xml:space="preserve">QUANT. ESTIMADA </t>
  </si>
  <si>
    <t>MEMÓRIA DE CÁLCULO</t>
  </si>
  <si>
    <t xml:space="preserve">ADOTADO 36 EE </t>
  </si>
  <si>
    <t>DISJUNTOR BIPOLAR 6A</t>
  </si>
  <si>
    <t>2/painel = 2x36EE=72</t>
  </si>
  <si>
    <t>33 EE</t>
  </si>
  <si>
    <t>DISJUNTOR BIPOLAR 10A</t>
  </si>
  <si>
    <t>2/painel = 20 EE x 2 = 40</t>
  </si>
  <si>
    <t>01 EEAP</t>
  </si>
  <si>
    <t>DISJUNTOR TRIPLOAR 20A</t>
  </si>
  <si>
    <t>02 EE NAS ETE</t>
  </si>
  <si>
    <t>DISJUNTOR DIN TRIPOLAR 32A</t>
  </si>
  <si>
    <t>3/painel= 3 EE x3 = 9</t>
  </si>
  <si>
    <t>DISJUNTOR DIN TRIPOLAR 100A</t>
  </si>
  <si>
    <t>2/painel = 01EEx2 = 2</t>
  </si>
  <si>
    <t>TRILHO DE FIXAÇÃO</t>
  </si>
  <si>
    <t>3,0m/painel = 36x3=108</t>
  </si>
  <si>
    <t>CANALETA  30X30mm</t>
  </si>
  <si>
    <t>1,5m/painel = 36x1,5= 54</t>
  </si>
  <si>
    <t>CANALETA 30X50mm</t>
  </si>
  <si>
    <t>CANALETA 50X80mm</t>
  </si>
  <si>
    <t>CANALETA 50X35mm</t>
  </si>
  <si>
    <t xml:space="preserve">01/painelx36=36 </t>
  </si>
  <si>
    <t>RELÉ FALTA DE FASE 220V</t>
  </si>
  <si>
    <t>01/painelx36=36</t>
  </si>
  <si>
    <t>RELÉ TERMICO 2,5 - 4A</t>
  </si>
  <si>
    <t>2/painelx10=20</t>
  </si>
  <si>
    <t>RELÉ TERMICO 4 - 6 A</t>
  </si>
  <si>
    <t>2/painelx8=16</t>
  </si>
  <si>
    <t>RELÉ TERMICO 22 A</t>
  </si>
  <si>
    <t>2/painelx4=8</t>
  </si>
  <si>
    <t>RELÉ TERMICO  38 - 50 A</t>
  </si>
  <si>
    <t>2/painelx1=2</t>
  </si>
  <si>
    <t>RELÉ DE TEMPORIZADO TIPO RTQD</t>
  </si>
  <si>
    <t>2/painelx2=4</t>
  </si>
  <si>
    <t>100/painelx36=3600</t>
  </si>
  <si>
    <t>TERMINAL AGULHA 2,5mm</t>
  </si>
  <si>
    <t>TERMINAL AGULHA 6,0mm</t>
  </si>
  <si>
    <t>BOTÃO DE COMANDO</t>
  </si>
  <si>
    <t>1/painelx36=36</t>
  </si>
  <si>
    <t>COMUTADOR 2 POSIÇÕES</t>
  </si>
  <si>
    <t>CONTATORA TRIPOLAR 9A</t>
  </si>
  <si>
    <t>2/painelx11=22</t>
  </si>
  <si>
    <t>CONTATORA TRIPOLAR 12A</t>
  </si>
  <si>
    <t>2/painelx6=12</t>
  </si>
  <si>
    <t>CONTATORA TRIPOLAR 22A</t>
  </si>
  <si>
    <t>CONTATORA TRIPOLAR 25A</t>
  </si>
  <si>
    <t>CONTATORATRIPOLAR 45A</t>
  </si>
  <si>
    <t>CONTATORATRIPOLAR 75A</t>
  </si>
  <si>
    <t>3 na ete</t>
  </si>
  <si>
    <t>CABO PP 3,0X4,0mm</t>
  </si>
  <si>
    <t>20m/painelx7=140</t>
  </si>
  <si>
    <t>CABO PP 2,0X1,5mm</t>
  </si>
  <si>
    <t>CABO PP 2,0X2,5mm</t>
  </si>
  <si>
    <t>20m/painelx20=400</t>
  </si>
  <si>
    <t>AUTOMATICO DE BOIA SUP/INF 15A</t>
  </si>
  <si>
    <t>3/EEx36=108</t>
  </si>
  <si>
    <t xml:space="preserve">CHAVE COMUTADORA COM BOTÃO </t>
  </si>
  <si>
    <t>1/painelX36=36</t>
  </si>
  <si>
    <t>2/painelx36=72</t>
  </si>
  <si>
    <t>1/painelx7=7</t>
  </si>
  <si>
    <t>BORNE SAK 6,0mm</t>
  </si>
  <si>
    <t>3/painelx7=21</t>
  </si>
  <si>
    <t>Composição de BDI</t>
  </si>
  <si>
    <t>Data Base: Fevereiro/2019</t>
  </si>
  <si>
    <t>Item componente do BDI</t>
  </si>
  <si>
    <t xml:space="preserve">Valores Propostos </t>
  </si>
  <si>
    <t>%</t>
  </si>
  <si>
    <t>Tributos</t>
  </si>
  <si>
    <t>AC</t>
  </si>
  <si>
    <t>Administração Central</t>
  </si>
  <si>
    <t>PIS</t>
  </si>
  <si>
    <t>R</t>
  </si>
  <si>
    <t>Riscos</t>
  </si>
  <si>
    <t>COFINS</t>
  </si>
  <si>
    <t>S + G</t>
  </si>
  <si>
    <t>Seguro e Garantia</t>
  </si>
  <si>
    <t>ISS</t>
  </si>
  <si>
    <t>DF</t>
  </si>
  <si>
    <t>Despesas Financeiras</t>
  </si>
  <si>
    <t>CRPB</t>
  </si>
  <si>
    <t>Lucro</t>
  </si>
  <si>
    <t>Total</t>
  </si>
  <si>
    <t xml:space="preserve">I </t>
  </si>
  <si>
    <t>Tributos (PIS, COFINS e ISS)</t>
  </si>
  <si>
    <t>BDI %=</t>
  </si>
  <si>
    <t>Esta planilha foi elaborada conforme equação para cálculo do percentual do BDI recomendada pelo relatório do
acórdão TCU – 2369/2011 e TCU – 2622/2013, conforme abaixo ilustrado.</t>
  </si>
  <si>
    <t>PREFEITURA MUNICIPAL DE QUISSAMÃ                                                                                                                                                               Secretaria Municipal de Obras, Serviços Públicos e Urbanismo</t>
  </si>
  <si>
    <t>QUANTITATIVO</t>
  </si>
  <si>
    <t>Planilha de Manutenção de Equipamentos de Saneamento</t>
  </si>
  <si>
    <t>Dados do Equipamento</t>
  </si>
  <si>
    <t>Tipo:</t>
  </si>
  <si>
    <t>Bomba Submersível</t>
  </si>
  <si>
    <t>Potência:</t>
  </si>
  <si>
    <t>1,0 CV</t>
  </si>
  <si>
    <t>Marca:</t>
  </si>
  <si>
    <t>ABS</t>
  </si>
  <si>
    <t>Quantidade:</t>
  </si>
  <si>
    <t>Modelo:</t>
  </si>
  <si>
    <t xml:space="preserve">Robusta 300T STD </t>
  </si>
  <si>
    <t>Período: 01 ano</t>
  </si>
  <si>
    <t xml:space="preserve">Relação dos Componentes </t>
  </si>
  <si>
    <t>Memória de Cálculo</t>
  </si>
  <si>
    <t>% Estimado de Substituição</t>
  </si>
  <si>
    <t>Quantidade Estimada</t>
  </si>
  <si>
    <t>Item</t>
  </si>
  <si>
    <t>Qtde</t>
  </si>
  <si>
    <t>Un. Med</t>
  </si>
  <si>
    <t>Descrição da Peça</t>
  </si>
  <si>
    <t>0,85L/BOMBAX2=1,7L</t>
  </si>
  <si>
    <t>PC</t>
  </si>
  <si>
    <t>ESTATOR 2P 0,5CV C-42 115V W /ROTOR EIXO 2P 0,5CV EF05W M10</t>
  </si>
  <si>
    <t>1/BOMBAX2=2</t>
  </si>
  <si>
    <t xml:space="preserve">PC </t>
  </si>
  <si>
    <t xml:space="preserve">ROLAMENTO </t>
  </si>
  <si>
    <t>2/BOMBAX2=4</t>
  </si>
  <si>
    <t>1,5/BOMBAX2=3</t>
  </si>
  <si>
    <t xml:space="preserve">Robusta 400T STD </t>
  </si>
  <si>
    <t>1,9L/BOMBA X10=19</t>
  </si>
  <si>
    <t>1/BOMBAX10=10</t>
  </si>
  <si>
    <t xml:space="preserve">KIT CONTENDO: JUNTA CHATA ROB DN 50 BUNA N,SELO MECANICO 3/4" T21,"V" RING  A 22X16X5,5 BUNA N,ANEL  "O" RING 129,77x3,53 BUNA N,ANEL "O" RING 9,16x2,62 BUNA N,ANEL "O" RING 158,3x3,5 BUNA N   </t>
  </si>
  <si>
    <t>2/BOMBAX10=20</t>
  </si>
  <si>
    <t xml:space="preserve">KG </t>
  </si>
  <si>
    <t>1,8/BOMBAX10=18</t>
  </si>
  <si>
    <t>Quantidade</t>
  </si>
  <si>
    <t>ROBUSTA 700T</t>
  </si>
  <si>
    <t>2,5/BOMBAX10=25</t>
  </si>
  <si>
    <t xml:space="preserve">ESTATOR 4P 1CV CARC-56B/ROTOR EIXO 4P CARC-56B 1CV  </t>
  </si>
  <si>
    <t xml:space="preserve">KIT CONTENDO: JUNTA CHATA ROB DN 50BUNA N,SELO MECÂNICO 3/4" T21,V-RING A 22X165,5 BUNA N, ANEL "O" 129,7X3,5 BUNA N, ANEL "O" 158,3X3,5 BUNA N,ANEL "O" 9,16X2,62 BUNA N    </t>
  </si>
  <si>
    <t>ROLAMENTO</t>
  </si>
  <si>
    <t xml:space="preserve">Robusta 701T STD </t>
  </si>
  <si>
    <t>2,5/BOMBAX3=7,5</t>
  </si>
  <si>
    <t>1/BOMBAX3=3</t>
  </si>
  <si>
    <t>2/BOMBAX3=6</t>
  </si>
  <si>
    <t>ABS Scavenger EJ 10 B STD</t>
  </si>
  <si>
    <t>l</t>
  </si>
  <si>
    <t>2,3/BOMBAX3=6,9</t>
  </si>
  <si>
    <t xml:space="preserve">ROLAM </t>
  </si>
  <si>
    <t>2,0 CV</t>
  </si>
  <si>
    <t>ABS Scavenger EJ B 20 STD</t>
  </si>
  <si>
    <t>2,3/BOMBAX7=16,1</t>
  </si>
  <si>
    <t>1/BOMBAX7=7</t>
  </si>
  <si>
    <t>1/BOMBAX7=8</t>
  </si>
  <si>
    <t>ANELVEDACAO 6X10X2,5COB-AMI</t>
  </si>
  <si>
    <t>2/BOMBAX7=14</t>
  </si>
  <si>
    <t>2,5/BOMBAX7=17,5</t>
  </si>
  <si>
    <t>ABS Robusta 800T STD</t>
  </si>
  <si>
    <t>2,5/BOMBAX4=10</t>
  </si>
  <si>
    <t>1/BOMBAX4=4</t>
  </si>
  <si>
    <t>1/BOMBAX4=5</t>
  </si>
  <si>
    <t>PLACA DE FUNDO EJ-2" GG25</t>
  </si>
  <si>
    <t>1/BOMBAX4=6</t>
  </si>
  <si>
    <t>1/BOMBAX4=7</t>
  </si>
  <si>
    <t xml:space="preserve">KIT CONTENDO: SELO MECANICO 3/4" TP21 D, JUNTA CHATA ROB DN SBR70, V-RING A 22X16X5,5 BUNA N, ANEL "O" RING 129,77X3,53 BUNA N, ANEL "O" RING 9,16X2,62 BUNA N   </t>
  </si>
  <si>
    <t>ABS Robusta 801T STD</t>
  </si>
  <si>
    <t>PLACA DE FUNDO 65MM GG20</t>
  </si>
  <si>
    <t>ANEL VEDAÇÃO  8X13X1,5 FIBRA</t>
  </si>
  <si>
    <t>ADOTA-SE 8 POR PELA SUBSTITUIÇÃO SE DAR EM PARES</t>
  </si>
  <si>
    <t>4/BOMBAX7=28</t>
  </si>
  <si>
    <t>3,0 CV</t>
  </si>
  <si>
    <t>ABS AFP 100-403</t>
  </si>
  <si>
    <t>2XBOMBAX2=4</t>
  </si>
  <si>
    <t>ANEL VEDAÇÃO DO CABO 4X2,5 D. INT 9MM BUNA N DUREZA 50</t>
  </si>
  <si>
    <t>SELO MECÂNICO 80GR 01-MG1/30-G11-00 BUKA1 (U13-U13)</t>
  </si>
  <si>
    <t>ROLAMENTO DE ESF</t>
  </si>
  <si>
    <t>2/BOMBAX2=2</t>
  </si>
  <si>
    <t>FIO DE COBRE ESMALTADO 23AWG</t>
  </si>
  <si>
    <t>2,5/BOMBAX2=5</t>
  </si>
  <si>
    <t>12,5 CV</t>
  </si>
  <si>
    <t>ABS AFP 101-415</t>
  </si>
  <si>
    <t>FIO DE COBRE ESMALTADO</t>
  </si>
  <si>
    <t>6/BOMBAX2=12</t>
  </si>
  <si>
    <t>CONJ</t>
  </si>
  <si>
    <t>ABS AFP 1046</t>
  </si>
  <si>
    <t>ROLAMENTO ESFERA</t>
  </si>
  <si>
    <t>1/BOMBAX2=3</t>
  </si>
  <si>
    <t>7,5 CV</t>
  </si>
  <si>
    <t>ABS AFP 100-407</t>
  </si>
  <si>
    <t>3/BOMBAX2=6</t>
  </si>
  <si>
    <t xml:space="preserve">KIT CONTENDO: SELO MECANICO MG1/30-G11; SELO MECANICO MG1/30-G4, ANEL "O" 151,9X3,5 BUNA N, ANEL "O" 183X3,5 BUNA N,ANEL "O" 63,0X3,5 BUNA N, ANEL "O" 228,1X3,5 BUNA N, ANEL "O" 69,4X3,5 BUNA N, ANEL "O" 227,9X5,3 BUNA N, ANEL "O" 190,0X3,5 BUNA N, ANEL VEDAÇÃO 8X12X1,5 COB-AMI, ANEL VEDAÇÃO 13X18X2 FIBRA, ANEL VEDAÇÃO 6X10X2,5 COB-AMI, ROLAMENTO CONT ANG 3306 C3 </t>
  </si>
  <si>
    <t xml:space="preserve">ROLAMENTO ESF </t>
  </si>
  <si>
    <t>FIO DE COBRE ESMALTADO 20AWG</t>
  </si>
  <si>
    <t>5,5/BOMBAX2=11</t>
  </si>
  <si>
    <t>30,0 CV</t>
  </si>
  <si>
    <t>ABS JUMBO 202 ND</t>
  </si>
  <si>
    <t>10/BOMBAX2=20</t>
  </si>
  <si>
    <t>3/bombax2=6</t>
  </si>
  <si>
    <t>KIT REPARO - JUMBO 202ND</t>
  </si>
  <si>
    <t>1,5 CV</t>
  </si>
  <si>
    <t>FLYGT</t>
  </si>
  <si>
    <t>FLYGT 3045 -180 MT 234</t>
  </si>
  <si>
    <t>1,5/BOMBAX6=9</t>
  </si>
  <si>
    <t xml:space="preserve">KIT REPARO </t>
  </si>
  <si>
    <t>1/BOMBAX6=6</t>
  </si>
  <si>
    <t>2/BOMBAX6=12</t>
  </si>
  <si>
    <t>FLYGT 3085-182 MT 434</t>
  </si>
  <si>
    <t>1,75/BOMBAX6=10,5</t>
  </si>
  <si>
    <t>FLYGT 3057-180 MT 234</t>
  </si>
  <si>
    <t>5,0 CV</t>
  </si>
  <si>
    <t>FLYGT 3102 -180 LT 422</t>
  </si>
  <si>
    <t>4/BOMBAX6=24</t>
  </si>
  <si>
    <t>5/BOMBAX6=30</t>
  </si>
  <si>
    <t>15,0 CV</t>
  </si>
  <si>
    <t>FLYGT 3153 MT</t>
  </si>
  <si>
    <t>7,5/BOMBAX2=15</t>
  </si>
  <si>
    <t>5/BOMBAX2=10</t>
  </si>
  <si>
    <t>FLYGT 3140-180 MT 445</t>
  </si>
  <si>
    <t>10,0 CV</t>
  </si>
  <si>
    <t>FLYGT 3127 MT</t>
  </si>
</sst>
</file>

<file path=xl/styles.xml><?xml version="1.0" encoding="utf-8"?>
<styleSheet xmlns="http://schemas.openxmlformats.org/spreadsheetml/2006/main">
  <numFmts count="14">
    <numFmt numFmtId="164" formatCode="General"/>
    <numFmt numFmtId="165" formatCode="&quot;R$ &quot;#,##0.00"/>
    <numFmt numFmtId="166" formatCode="00"/>
    <numFmt numFmtId="167" formatCode="_(* #,##0.00_);_(* \(#,##0.00\);_(* \-??_);_(@_)"/>
    <numFmt numFmtId="168" formatCode="#,##0.00"/>
    <numFmt numFmtId="169" formatCode="_(* #,##0.000_);_(* \(#,##0.000\);_(* \-??_);_(@_)"/>
    <numFmt numFmtId="170" formatCode="0.00"/>
    <numFmt numFmtId="171" formatCode="@"/>
    <numFmt numFmtId="172" formatCode="&quot;R$ &quot;#,##0.00;&quot;-R$ &quot;#,##0.00"/>
    <numFmt numFmtId="173" formatCode="0.0000"/>
    <numFmt numFmtId="174" formatCode="0%"/>
    <numFmt numFmtId="175" formatCode="0.00%"/>
    <numFmt numFmtId="176" formatCode="0.000"/>
    <numFmt numFmtId="177" formatCode="0"/>
  </numFmts>
  <fonts count="21">
    <font>
      <sz val="11"/>
      <color rgb="FF000000"/>
      <name val="Calibri"/>
      <family val="2"/>
    </font>
    <font>
      <sz val="10"/>
      <name val="Arial"/>
      <family val="2"/>
    </font>
    <font>
      <sz val="10"/>
      <name val="Calibri"/>
      <family val="2"/>
    </font>
    <font>
      <b/>
      <sz val="10"/>
      <name val="Calibri"/>
      <family val="2"/>
    </font>
    <font>
      <b/>
      <sz val="10"/>
      <color rgb="FF000000"/>
      <name val="Calibri"/>
      <family val="2"/>
    </font>
    <font>
      <sz val="10"/>
      <color rgb="FF000000"/>
      <name val="Calibri"/>
      <family val="2"/>
    </font>
    <font>
      <sz val="8.5"/>
      <name val="Arial"/>
      <family val="2"/>
    </font>
    <font>
      <sz val="10"/>
      <color rgb="FF000000"/>
      <name val="Verdana"/>
      <family val="2"/>
    </font>
    <font>
      <sz val="10"/>
      <color rgb="FFFF0000"/>
      <name val="Calibri"/>
      <family val="2"/>
    </font>
    <font>
      <sz val="8"/>
      <color rgb="FF000000"/>
      <name val="Verdana"/>
      <family val="2"/>
    </font>
    <font>
      <sz val="8"/>
      <color rgb="FF000000"/>
      <name val="Calibri"/>
      <family val="2"/>
    </font>
    <font>
      <b/>
      <sz val="11"/>
      <name val="Calibri"/>
      <family val="2"/>
    </font>
    <font>
      <sz val="11"/>
      <color rgb="FF000000"/>
      <name val="Arial"/>
      <family val="0"/>
    </font>
    <font>
      <b/>
      <sz val="12"/>
      <color rgb="FF000000"/>
      <name val="Arial"/>
      <family val="0"/>
    </font>
    <font>
      <sz val="12"/>
      <color rgb="FF000000"/>
      <name val="Arial"/>
      <family val="0"/>
    </font>
    <font>
      <sz val="12"/>
      <color rgb="FF000000"/>
      <name val="Times New Roman"/>
      <family val="0"/>
    </font>
    <font>
      <b/>
      <sz val="11"/>
      <color rgb="FF000000"/>
      <name val="Calibri"/>
      <family val="2"/>
    </font>
    <font>
      <b/>
      <sz val="12"/>
      <color rgb="FF000000"/>
      <name val="Calibri"/>
      <family val="2"/>
    </font>
    <font>
      <sz val="11"/>
      <name val="Calibri"/>
      <family val="2"/>
    </font>
    <font>
      <b/>
      <i/>
      <sz val="11"/>
      <color rgb="FF000000"/>
      <name val="Calibri"/>
      <family val="2"/>
    </font>
    <font>
      <sz val="11"/>
      <name val="Calibri"/>
      <family val="2"/>
      <scheme val="minor"/>
    </font>
  </fonts>
  <fills count="17">
    <fill>
      <patternFill/>
    </fill>
    <fill>
      <patternFill patternType="gray125"/>
    </fill>
    <fill>
      <patternFill patternType="solid">
        <fgColor rgb="FF00B0F0"/>
        <bgColor indexed="64"/>
      </patternFill>
    </fill>
    <fill>
      <patternFill patternType="solid">
        <fgColor rgb="FFB7DEE8"/>
        <bgColor indexed="64"/>
      </patternFill>
    </fill>
    <fill>
      <patternFill patternType="solid">
        <fgColor rgb="FF93CDDD"/>
        <bgColor indexed="64"/>
      </patternFill>
    </fill>
    <fill>
      <patternFill patternType="solid">
        <fgColor rgb="FFFFFFFF"/>
        <bgColor indexed="64"/>
      </patternFill>
    </fill>
    <fill>
      <patternFill patternType="solid">
        <fgColor rgb="FFFFFF00"/>
        <bgColor indexed="64"/>
      </patternFill>
    </fill>
    <fill>
      <patternFill patternType="solid">
        <fgColor rgb="FF8EB4E3"/>
        <bgColor indexed="64"/>
      </patternFill>
    </fill>
    <fill>
      <patternFill patternType="solid">
        <fgColor rgb="FFDCE6F2"/>
        <bgColor indexed="64"/>
      </patternFill>
    </fill>
    <fill>
      <patternFill patternType="solid">
        <fgColor rgb="FF4BACC6"/>
        <bgColor indexed="64"/>
      </patternFill>
    </fill>
    <fill>
      <patternFill patternType="solid">
        <fgColor rgb="FFDBEEF4"/>
        <bgColor indexed="64"/>
      </patternFill>
    </fill>
    <fill>
      <patternFill patternType="solid">
        <fgColor rgb="FF4F81BD"/>
        <bgColor indexed="64"/>
      </patternFill>
    </fill>
    <fill>
      <patternFill patternType="solid">
        <fgColor rgb="FFC6D9F1"/>
        <bgColor indexed="64"/>
      </patternFill>
    </fill>
    <fill>
      <patternFill patternType="solid">
        <fgColor rgb="FF7F7F7F"/>
        <bgColor indexed="64"/>
      </patternFill>
    </fill>
    <fill>
      <patternFill patternType="solid">
        <fgColor rgb="FFD9D9D9"/>
        <bgColor indexed="64"/>
      </patternFill>
    </fill>
    <fill>
      <patternFill patternType="solid">
        <fgColor rgb="FF95B3D7"/>
        <bgColor indexed="64"/>
      </patternFill>
    </fill>
    <fill>
      <patternFill patternType="solid">
        <fgColor rgb="FFDDD9C3"/>
        <bgColor indexed="64"/>
      </patternFill>
    </fill>
  </fills>
  <borders count="44">
    <border>
      <left/>
      <right/>
      <top/>
      <bottom/>
      <diagonal/>
    </border>
    <border>
      <left style="thin"/>
      <right style="thin"/>
      <top style="thin"/>
      <bottom style="thin"/>
    </border>
    <border>
      <left style="medium"/>
      <right style="medium"/>
      <top style="medium"/>
      <bottom style="thin"/>
    </border>
    <border>
      <left style="medium"/>
      <right style="thin"/>
      <top style="thin"/>
      <bottom style="thin"/>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bottom style="thin"/>
    </border>
    <border>
      <left style="thin"/>
      <right style="thin"/>
      <top style="medium"/>
      <bottom style="thin"/>
    </border>
    <border>
      <left/>
      <right/>
      <top style="thin"/>
      <bottom style="thin"/>
    </border>
    <border>
      <left/>
      <right/>
      <top style="thin"/>
      <bottom/>
    </border>
    <border>
      <left/>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thin"/>
      <right style="medium"/>
      <top style="thin"/>
      <bottom/>
    </border>
    <border>
      <left style="thin"/>
      <right style="thin"/>
      <top style="thin"/>
      <bottom style="medium"/>
    </border>
    <border>
      <left style="medium"/>
      <right style="medium"/>
      <top style="medium"/>
      <bottom/>
    </border>
    <border>
      <left style="medium"/>
      <right/>
      <top style="medium"/>
      <bottom style="thin"/>
    </border>
    <border>
      <left style="thin"/>
      <right/>
      <top style="thin"/>
      <bottom style="thin"/>
    </border>
    <border>
      <left style="thin"/>
      <right/>
      <top style="thin"/>
      <bottom style="medium"/>
    </border>
    <border>
      <left style="medium"/>
      <right style="medium"/>
      <top/>
      <bottom/>
    </border>
    <border>
      <left/>
      <right style="thin"/>
      <top style="medium"/>
      <bottom/>
    </border>
    <border>
      <left style="thin"/>
      <right style="thin"/>
      <top style="medium"/>
      <bottom/>
    </border>
    <border>
      <left style="thin"/>
      <right style="medium"/>
      <top style="medium"/>
      <bottom/>
    </border>
    <border>
      <left/>
      <right style="thin"/>
      <top style="thin"/>
      <bottom style="thin"/>
    </border>
    <border>
      <left/>
      <right style="thin"/>
      <top style="thin"/>
      <bottom style="medium"/>
    </border>
    <border>
      <left/>
      <right style="medium"/>
      <top style="medium"/>
      <bottom style="medium"/>
    </border>
    <border>
      <left style="medium"/>
      <right style="thin"/>
      <top style="medium"/>
      <bottom/>
    </border>
    <border>
      <left/>
      <right style="thin"/>
      <top/>
      <bottom style="thin"/>
    </border>
  </borders>
  <cellStyleXfs count="35">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4" fontId="0" fillId="0" borderId="0" applyBorder="0" applyProtection="0">
      <alignment/>
    </xf>
    <xf numFmtId="44" fontId="1" fillId="0" borderId="0" applyBorder="0" applyAlignment="0" applyProtection="0"/>
    <xf numFmtId="42" fontId="1" fillId="0" borderId="0" applyBorder="0" applyAlignment="0" applyProtection="0"/>
    <xf numFmtId="167" fontId="0" fillId="0" borderId="0" applyBorder="0" applyProtection="0">
      <alignment/>
    </xf>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1" fillId="0" borderId="0">
      <alignment/>
      <protection hidden="1"/>
    </xf>
  </cellStyleXfs>
  <cellXfs count="338">
    <xf numFmtId="164" fontId="0" fillId="0" borderId="0" xfId="0" applyAlignment="1" applyProtection="1">
      <alignment/>
      <protection hidden="1"/>
    </xf>
    <xf numFmtId="164" fontId="2" fillId="0" borderId="0" xfId="0" applyFont="1" applyBorder="1" applyAlignment="1" applyProtection="1">
      <alignment wrapText="1"/>
      <protection hidden="1"/>
    </xf>
    <xf numFmtId="164" fontId="2" fillId="0" borderId="1" xfId="0" applyFont="1" applyBorder="1" applyAlignment="1" applyProtection="1">
      <alignment horizontal="center" wrapText="1"/>
      <protection hidden="1"/>
    </xf>
    <xf numFmtId="164" fontId="3" fillId="2" borderId="1" xfId="0" applyFont="1" applyBorder="1" applyAlignment="1" applyProtection="1">
      <alignment horizontal="center" vertical="center" wrapText="1"/>
      <protection hidden="1"/>
    </xf>
    <xf numFmtId="164" fontId="4" fillId="2" borderId="1" xfId="0" applyFont="1" applyBorder="1" applyAlignment="1" applyProtection="1">
      <alignment horizontal="center" vertical="center"/>
      <protection hidden="1"/>
    </xf>
    <xf numFmtId="164" fontId="4" fillId="3" borderId="1" xfId="0" applyFont="1" applyBorder="1" applyAlignment="1" applyProtection="1">
      <alignment horizontal="center" vertical="center"/>
      <protection hidden="1"/>
    </xf>
    <xf numFmtId="164" fontId="4" fillId="4" borderId="1" xfId="0" applyFont="1" applyBorder="1" applyAlignment="1" applyProtection="1">
      <alignment horizontal="center" vertical="center"/>
      <protection hidden="1"/>
    </xf>
    <xf numFmtId="164" fontId="4" fillId="4" borderId="1" xfId="0" applyFont="1" applyBorder="1" applyAlignment="1" applyProtection="1">
      <alignment vertical="center"/>
      <protection hidden="1"/>
    </xf>
    <xf numFmtId="165" fontId="4" fillId="4" borderId="1" xfId="0" applyFont="1" applyBorder="1" applyAlignment="1" applyProtection="1">
      <alignment horizontal="center" vertical="center"/>
      <protection hidden="1"/>
    </xf>
    <xf numFmtId="166" fontId="2" fillId="0" borderId="1" xfId="0" applyFont="1" applyBorder="1" applyAlignment="1" applyProtection="1">
      <alignment horizontal="center" vertical="center" wrapText="1"/>
      <protection hidden="1"/>
    </xf>
    <xf numFmtId="166" fontId="3" fillId="0" borderId="1" xfId="0" applyFont="1" applyBorder="1" applyAlignment="1" applyProtection="1">
      <alignment horizontal="center" vertical="center" wrapText="1"/>
      <protection hidden="1"/>
    </xf>
    <xf numFmtId="164" fontId="2" fillId="0" borderId="1" xfId="0" applyFont="1" applyBorder="1" applyAlignment="1" applyProtection="1">
      <alignment horizontal="center" vertical="center" wrapText="1"/>
      <protection hidden="1"/>
    </xf>
    <xf numFmtId="164" fontId="2" fillId="0" borderId="1" xfId="0" applyFont="1" applyBorder="1" applyAlignment="1" applyProtection="1">
      <alignment vertical="center" wrapText="1"/>
      <protection hidden="1"/>
    </xf>
    <xf numFmtId="168" fontId="2" fillId="0" borderId="1" xfId="18" applyFont="1" applyBorder="1" applyAlignment="1" applyProtection="1">
      <alignment horizontal="center" vertical="center" wrapText="1"/>
      <protection hidden="1"/>
    </xf>
    <xf numFmtId="169" fontId="2" fillId="0" borderId="0" xfId="18" applyFont="1" applyBorder="1" applyAlignment="1" applyProtection="1">
      <alignment wrapText="1"/>
      <protection hidden="1"/>
    </xf>
    <xf numFmtId="164" fontId="5" fillId="0" borderId="1" xfId="0" applyFont="1" applyBorder="1" applyAlignment="1" applyProtection="1">
      <alignment horizontal="center" vertical="center"/>
      <protection hidden="1"/>
    </xf>
    <xf numFmtId="166" fontId="3" fillId="4" borderId="1" xfId="0" applyFont="1" applyBorder="1" applyAlignment="1" applyProtection="1">
      <alignment horizontal="center" vertical="center" wrapText="1"/>
      <protection hidden="1"/>
    </xf>
    <xf numFmtId="165" fontId="3" fillId="4" borderId="1" xfId="18" applyFont="1" applyBorder="1" applyAlignment="1" applyProtection="1">
      <alignment horizontal="center" vertical="center" wrapText="1"/>
      <protection hidden="1"/>
    </xf>
    <xf numFmtId="164" fontId="2" fillId="0" borderId="1" xfId="0" applyFont="1" applyBorder="1" applyAlignment="1" applyProtection="1">
      <alignment horizontal="center" vertical="center" wrapText="1"/>
      <protection hidden="1"/>
    </xf>
    <xf numFmtId="164" fontId="2" fillId="0" borderId="1" xfId="0" applyFont="1" applyBorder="1" applyAlignment="1" applyProtection="1">
      <alignment vertical="top" wrapText="1"/>
      <protection hidden="1"/>
    </xf>
    <xf numFmtId="170" fontId="2" fillId="0" borderId="1" xfId="18" applyFont="1" applyBorder="1" applyAlignment="1" applyProtection="1">
      <alignment horizontal="center" vertical="center" wrapText="1"/>
      <protection hidden="1"/>
    </xf>
    <xf numFmtId="171" fontId="2" fillId="0" borderId="1" xfId="34" applyFont="1" applyBorder="1" applyAlignment="1" applyProtection="1">
      <alignment horizontal="center" vertical="center" wrapText="1"/>
      <protection hidden="1"/>
    </xf>
    <xf numFmtId="171" fontId="2" fillId="0" borderId="1" xfId="34" applyFont="1" applyBorder="1" applyAlignment="1" applyProtection="1">
      <alignment vertical="center" wrapText="1"/>
      <protection hidden="1"/>
    </xf>
    <xf numFmtId="165" fontId="3" fillId="4" borderId="1" xfId="0" applyFont="1" applyBorder="1" applyAlignment="1" applyProtection="1">
      <alignment horizontal="center" vertical="center" wrapText="1"/>
      <protection hidden="1"/>
    </xf>
    <xf numFmtId="164" fontId="5" fillId="0" borderId="1" xfId="0" applyFont="1" applyBorder="1" applyAlignment="1" applyProtection="1">
      <alignment vertical="center"/>
      <protection hidden="1"/>
    </xf>
    <xf numFmtId="164" fontId="5" fillId="0" borderId="1" xfId="0" applyFont="1" applyBorder="1" applyAlignment="1" applyProtection="1">
      <alignment horizontal="left" vertical="center" wrapText="1"/>
      <protection hidden="1"/>
    </xf>
    <xf numFmtId="170" fontId="2" fillId="0" borderId="1" xfId="34" applyFont="1" applyBorder="1" applyAlignment="1" applyProtection="1">
      <alignment horizontal="center" vertical="center" wrapText="1"/>
      <protection hidden="1"/>
    </xf>
    <xf numFmtId="170" fontId="5" fillId="0" borderId="1" xfId="0" applyFont="1" applyBorder="1" applyAlignment="1" applyProtection="1">
      <alignment horizontal="center" vertical="center"/>
      <protection hidden="1"/>
    </xf>
    <xf numFmtId="171" fontId="6" fillId="5" borderId="1" xfId="0" applyFont="1" applyBorder="1" applyAlignment="1" applyProtection="1">
      <alignment horizontal="left" vertical="center" wrapText="1"/>
      <protection hidden="1"/>
    </xf>
    <xf numFmtId="165" fontId="2" fillId="0" borderId="0" xfId="0" applyFont="1" applyBorder="1" applyAlignment="1" applyProtection="1">
      <alignment wrapText="1"/>
      <protection hidden="1"/>
    </xf>
    <xf numFmtId="164" fontId="2" fillId="0" borderId="1" xfId="0" applyFont="1" applyBorder="1" applyAlignment="1" applyProtection="1">
      <alignment vertical="center" wrapText="1"/>
      <protection hidden="1"/>
    </xf>
    <xf numFmtId="164" fontId="5" fillId="0" borderId="1" xfId="0" applyFont="1" applyBorder="1" applyAlignment="1" applyProtection="1">
      <alignment horizontal="left" wrapText="1"/>
      <protection hidden="1"/>
    </xf>
    <xf numFmtId="170" fontId="5" fillId="0" borderId="1" xfId="0" applyFont="1" applyBorder="1" applyAlignment="1" applyProtection="1">
      <alignment horizontal="center" vertical="center" wrapText="1"/>
      <protection hidden="1"/>
    </xf>
    <xf numFmtId="164" fontId="5" fillId="0" borderId="1" xfId="0" applyFont="1" applyBorder="1" applyAlignment="1" applyProtection="1">
      <alignment horizontal="left" vertical="center"/>
      <protection hidden="1"/>
    </xf>
    <xf numFmtId="170" fontId="2" fillId="0" borderId="1" xfId="0" applyFont="1" applyBorder="1" applyAlignment="1" applyProtection="1">
      <alignment horizontal="center" vertical="center" wrapText="1"/>
      <protection hidden="1"/>
    </xf>
    <xf numFmtId="164" fontId="5" fillId="0" borderId="1" xfId="0" applyFont="1" applyBorder="1" applyAlignment="1" applyProtection="1">
      <alignment wrapText="1"/>
      <protection hidden="1"/>
    </xf>
    <xf numFmtId="164" fontId="5" fillId="0" borderId="1" xfId="0" applyFont="1" applyBorder="1" applyAlignment="1" applyProtection="1">
      <alignment/>
      <protection hidden="1"/>
    </xf>
    <xf numFmtId="164" fontId="5" fillId="0" borderId="1" xfId="0" applyFont="1" applyBorder="1" applyAlignment="1" applyProtection="1">
      <alignment/>
      <protection hidden="1"/>
    </xf>
    <xf numFmtId="164" fontId="5" fillId="0" borderId="1" xfId="0" applyFont="1" applyBorder="1" applyAlignment="1" applyProtection="1">
      <alignment vertical="center" wrapText="1"/>
      <protection hidden="1"/>
    </xf>
    <xf numFmtId="164" fontId="5" fillId="0" borderId="1" xfId="0" applyFont="1" applyBorder="1" applyAlignment="1" applyProtection="1">
      <alignment horizontal="center"/>
      <protection hidden="1"/>
    </xf>
    <xf numFmtId="164" fontId="2" fillId="0" borderId="1" xfId="0" applyFont="1" applyBorder="1" applyAlignment="1" applyProtection="1">
      <alignment horizontal="center" vertical="center"/>
      <protection hidden="1"/>
    </xf>
    <xf numFmtId="170" fontId="2" fillId="0" borderId="1" xfId="0" applyFont="1" applyBorder="1" applyAlignment="1" applyProtection="1">
      <alignment horizontal="center" vertical="center"/>
      <protection hidden="1"/>
    </xf>
    <xf numFmtId="164" fontId="2" fillId="0" borderId="1" xfId="0" applyFont="1" applyBorder="1" applyAlignment="1" applyProtection="1">
      <alignment horizontal="left" vertical="center"/>
      <protection hidden="1"/>
    </xf>
    <xf numFmtId="164" fontId="3" fillId="4" borderId="1" xfId="0" applyFont="1" applyBorder="1" applyAlignment="1" applyProtection="1">
      <alignment horizontal="center" vertical="center" wrapText="1"/>
      <protection hidden="1"/>
    </xf>
    <xf numFmtId="164" fontId="4" fillId="4" borderId="1" xfId="0" applyFont="1" applyBorder="1" applyAlignment="1" applyProtection="1">
      <alignment horizontal="center"/>
      <protection hidden="1"/>
    </xf>
    <xf numFmtId="165" fontId="3" fillId="4" borderId="1" xfId="0" applyFont="1" applyBorder="1" applyAlignment="1" applyProtection="1">
      <alignment horizontal="center" vertical="center"/>
      <protection hidden="1"/>
    </xf>
    <xf numFmtId="164" fontId="7" fillId="0" borderId="1" xfId="0" applyFont="1" applyBorder="1" applyAlignment="1" applyProtection="1">
      <alignment horizontal="center" vertical="center"/>
      <protection hidden="1"/>
    </xf>
    <xf numFmtId="164" fontId="8" fillId="0" borderId="0" xfId="0" applyFont="1" applyBorder="1" applyAlignment="1" applyProtection="1">
      <alignment vertical="center" wrapText="1"/>
      <protection hidden="1"/>
    </xf>
    <xf numFmtId="164" fontId="5" fillId="5" borderId="1" xfId="0" applyFont="1" applyBorder="1" applyAlignment="1" applyProtection="1">
      <alignment horizontal="center"/>
      <protection hidden="1"/>
    </xf>
    <xf numFmtId="164" fontId="5" fillId="5" borderId="1" xfId="0" applyFont="1" applyBorder="1" applyAlignment="1" applyProtection="1">
      <alignment/>
      <protection hidden="1"/>
    </xf>
    <xf numFmtId="164" fontId="5" fillId="5" borderId="1" xfId="0" applyFont="1" applyBorder="1" applyAlignment="1" applyProtection="1">
      <alignment horizontal="center" vertical="center"/>
      <protection hidden="1"/>
    </xf>
    <xf numFmtId="170" fontId="5" fillId="5" borderId="1" xfId="0" applyFont="1" applyBorder="1" applyAlignment="1" applyProtection="1">
      <alignment horizontal="center" vertical="center"/>
      <protection hidden="1"/>
    </xf>
    <xf numFmtId="164" fontId="9" fillId="0" borderId="1" xfId="0" applyFont="1" applyBorder="1" applyAlignment="1" applyProtection="1">
      <alignment horizontal="center"/>
      <protection hidden="1"/>
    </xf>
    <xf numFmtId="164" fontId="9" fillId="0" borderId="1" xfId="0" applyFont="1" applyBorder="1" applyAlignment="1" applyProtection="1">
      <alignment/>
      <protection hidden="1"/>
    </xf>
    <xf numFmtId="164" fontId="9" fillId="0" borderId="1" xfId="0" applyFont="1" applyBorder="1" applyAlignment="1" applyProtection="1">
      <alignment horizontal="center" vertical="center"/>
      <protection hidden="1"/>
    </xf>
    <xf numFmtId="170" fontId="5" fillId="5" borderId="1" xfId="0" applyFont="1" applyBorder="1" applyAlignment="1" applyProtection="1">
      <alignment horizontal="center" vertical="center" wrapText="1"/>
      <protection hidden="1"/>
    </xf>
    <xf numFmtId="164" fontId="2" fillId="5" borderId="1" xfId="0" applyFont="1" applyBorder="1" applyAlignment="1" applyProtection="1">
      <alignment horizontal="center" vertical="center" wrapText="1"/>
      <protection hidden="1"/>
    </xf>
    <xf numFmtId="164" fontId="9" fillId="5" borderId="1" xfId="0" applyFont="1" applyBorder="1" applyAlignment="1" applyProtection="1">
      <alignment wrapText="1"/>
      <protection hidden="1"/>
    </xf>
    <xf numFmtId="170" fontId="5" fillId="5" borderId="1" xfId="0" applyFont="1" applyBorder="1" applyAlignment="1" applyProtection="1">
      <alignment horizontal="center" wrapText="1"/>
      <protection hidden="1"/>
    </xf>
    <xf numFmtId="170" fontId="5" fillId="0" borderId="1" xfId="0" applyFont="1" applyBorder="1" applyAlignment="1" applyProtection="1">
      <alignment horizontal="center"/>
      <protection hidden="1"/>
    </xf>
    <xf numFmtId="164" fontId="10" fillId="0" borderId="1" xfId="0" applyFont="1" applyBorder="1" applyAlignment="1" applyProtection="1">
      <alignment/>
      <protection hidden="1"/>
    </xf>
    <xf numFmtId="164" fontId="10" fillId="0" borderId="1" xfId="0" applyFont="1" applyBorder="1" applyAlignment="1" applyProtection="1">
      <alignment horizontal="left" vertical="center"/>
      <protection hidden="1"/>
    </xf>
    <xf numFmtId="170" fontId="10" fillId="5" borderId="1" xfId="0" applyFont="1" applyBorder="1" applyAlignment="1" applyProtection="1">
      <alignment horizontal="center" vertical="center" wrapText="1"/>
      <protection hidden="1"/>
    </xf>
    <xf numFmtId="164" fontId="9" fillId="5" borderId="1" xfId="0" applyFont="1" applyBorder="1" applyAlignment="1" applyProtection="1">
      <alignment vertical="center" wrapText="1"/>
      <protection hidden="1"/>
    </xf>
    <xf numFmtId="170" fontId="9" fillId="0" borderId="1" xfId="0" applyFont="1" applyBorder="1" applyAlignment="1" applyProtection="1">
      <alignment horizontal="center" vertical="center"/>
      <protection hidden="1"/>
    </xf>
    <xf numFmtId="164" fontId="3" fillId="4" borderId="1" xfId="0" applyFont="1" applyBorder="1" applyAlignment="1" applyProtection="1">
      <alignment horizontal="center" wrapText="1"/>
      <protection hidden="1"/>
    </xf>
    <xf numFmtId="164" fontId="11" fillId="4" borderId="1" xfId="0" applyFont="1" applyBorder="1" applyAlignment="1" applyProtection="1">
      <alignment horizontal="center" vertical="center" wrapText="1"/>
      <protection hidden="1"/>
    </xf>
    <xf numFmtId="170" fontId="2" fillId="0" borderId="0" xfId="0" applyFont="1" applyBorder="1" applyAlignment="1" applyProtection="1">
      <alignment wrapText="1"/>
      <protection hidden="1"/>
    </xf>
    <xf numFmtId="166" fontId="3" fillId="5" borderId="1" xfId="0" applyFont="1" applyBorder="1" applyAlignment="1" applyProtection="1">
      <alignment horizontal="center" vertical="center" wrapText="1"/>
      <protection hidden="1"/>
    </xf>
    <xf numFmtId="164" fontId="3" fillId="5" borderId="1" xfId="0" applyFont="1" applyBorder="1" applyAlignment="1" applyProtection="1">
      <alignment horizontal="center" wrapText="1"/>
      <protection hidden="1"/>
    </xf>
    <xf numFmtId="165" fontId="3" fillId="5" borderId="1" xfId="0" applyFont="1" applyBorder="1" applyAlignment="1" applyProtection="1">
      <alignment horizontal="center" vertical="center" wrapText="1"/>
      <protection hidden="1"/>
    </xf>
    <xf numFmtId="164" fontId="5" fillId="0" borderId="0" xfId="0" applyFont="1" applyBorder="1" applyAlignment="1" applyProtection="1">
      <alignment/>
      <protection hidden="1"/>
    </xf>
    <xf numFmtId="167" fontId="2" fillId="0" borderId="0" xfId="18" applyFont="1" applyBorder="1" applyAlignment="1" applyProtection="1">
      <alignment wrapText="1"/>
      <protection hidden="1"/>
    </xf>
    <xf numFmtId="170" fontId="9" fillId="5" borderId="1" xfId="0" applyFont="1" applyBorder="1" applyAlignment="1" applyProtection="1">
      <alignment horizontal="center" vertical="center" wrapText="1"/>
      <protection hidden="1"/>
    </xf>
    <xf numFmtId="169" fontId="2" fillId="6" borderId="0" xfId="18" applyFont="1" applyBorder="1" applyAlignment="1" applyProtection="1">
      <alignment wrapText="1"/>
      <protection hidden="1"/>
    </xf>
    <xf numFmtId="164" fontId="3" fillId="5" borderId="1" xfId="0" applyFont="1" applyBorder="1" applyAlignment="1" applyProtection="1">
      <alignment horizontal="center" vertical="center" wrapText="1"/>
      <protection hidden="1"/>
    </xf>
    <xf numFmtId="164" fontId="2" fillId="5" borderId="0" xfId="0" applyFont="1" applyBorder="1" applyAlignment="1" applyProtection="1">
      <alignment wrapText="1"/>
      <protection hidden="1"/>
    </xf>
    <xf numFmtId="164" fontId="5" fillId="0" borderId="1" xfId="0" applyFont="1" applyBorder="1" applyAlignment="1" applyProtection="1">
      <alignment horizontal="center" vertical="center" wrapText="1"/>
      <protection hidden="1"/>
    </xf>
    <xf numFmtId="165" fontId="3" fillId="5" borderId="1" xfId="0" applyFont="1" applyBorder="1" applyAlignment="1" applyProtection="1">
      <alignment horizontal="center" wrapText="1"/>
      <protection hidden="1"/>
    </xf>
    <xf numFmtId="164" fontId="5" fillId="0" borderId="0" xfId="0" applyFont="1" applyBorder="1" applyAlignment="1" applyProtection="1">
      <alignment vertical="center"/>
      <protection hidden="1"/>
    </xf>
    <xf numFmtId="164" fontId="2" fillId="0" borderId="1" xfId="0" applyFont="1" applyBorder="1" applyAlignment="1" applyProtection="1">
      <alignment horizontal="left" vertical="center" wrapText="1"/>
      <protection hidden="1"/>
    </xf>
    <xf numFmtId="164" fontId="2" fillId="0" borderId="1" xfId="0" applyFont="1" applyBorder="1" applyAlignment="1" applyProtection="1">
      <alignment wrapText="1"/>
      <protection hidden="1"/>
    </xf>
    <xf numFmtId="164" fontId="3" fillId="0" borderId="1" xfId="0" applyFont="1" applyBorder="1" applyAlignment="1" applyProtection="1">
      <alignment horizontal="center" vertical="center" wrapText="1"/>
      <protection hidden="1"/>
    </xf>
    <xf numFmtId="164" fontId="3" fillId="0" borderId="0" xfId="0" applyFont="1" applyBorder="1" applyAlignment="1" applyProtection="1">
      <alignment wrapText="1"/>
      <protection hidden="1"/>
    </xf>
    <xf numFmtId="164" fontId="16" fillId="7" borderId="2" xfId="0" applyFont="1" applyBorder="1" applyAlignment="1" applyProtection="1">
      <alignment horizontal="center"/>
      <protection hidden="1"/>
    </xf>
    <xf numFmtId="164" fontId="16" fillId="8" borderId="3" xfId="0" applyFont="1" applyBorder="1" applyAlignment="1" applyProtection="1">
      <alignment horizontal="center" vertical="center"/>
      <protection hidden="1"/>
    </xf>
    <xf numFmtId="164" fontId="16" fillId="8" borderId="1" xfId="0" applyFont="1" applyBorder="1" applyAlignment="1" applyProtection="1">
      <alignment horizontal="center" vertical="center"/>
      <protection hidden="1"/>
    </xf>
    <xf numFmtId="164" fontId="16" fillId="8" borderId="4" xfId="0" applyFont="1" applyBorder="1" applyAlignment="1" applyProtection="1">
      <alignment horizontal="center" vertical="center"/>
      <protection hidden="1"/>
    </xf>
    <xf numFmtId="164" fontId="0" fillId="0" borderId="3" xfId="0" applyBorder="1" applyAlignment="1" applyProtection="1">
      <alignment horizontal="center" vertical="center"/>
      <protection hidden="1"/>
    </xf>
    <xf numFmtId="164" fontId="0" fillId="0" borderId="1" xfId="0" applyFont="1" applyBorder="1" applyAlignment="1" applyProtection="1">
      <alignment/>
      <protection hidden="1"/>
    </xf>
    <xf numFmtId="170" fontId="0" fillId="0" borderId="1" xfId="0" applyBorder="1" applyAlignment="1" applyProtection="1">
      <alignment horizontal="center" vertical="center"/>
      <protection hidden="1"/>
    </xf>
    <xf numFmtId="165" fontId="0" fillId="0" borderId="1" xfId="0" applyBorder="1" applyAlignment="1" applyProtection="1">
      <alignment/>
      <protection hidden="1"/>
    </xf>
    <xf numFmtId="165" fontId="0" fillId="0" borderId="4" xfId="0" applyBorder="1" applyAlignment="1" applyProtection="1">
      <alignment horizontal="center" vertical="center"/>
      <protection hidden="1"/>
    </xf>
    <xf numFmtId="164" fontId="16" fillId="0" borderId="3" xfId="0" applyFont="1" applyBorder="1" applyAlignment="1" applyProtection="1">
      <alignment horizontal="center"/>
      <protection hidden="1"/>
    </xf>
    <xf numFmtId="170" fontId="16" fillId="0" borderId="1" xfId="0" applyFont="1" applyBorder="1" applyAlignment="1" applyProtection="1">
      <alignment horizontal="center" vertical="center"/>
      <protection hidden="1"/>
    </xf>
    <xf numFmtId="165" fontId="16" fillId="0" borderId="1" xfId="0" applyFont="1" applyBorder="1" applyAlignment="1" applyProtection="1">
      <alignment/>
      <protection hidden="1"/>
    </xf>
    <xf numFmtId="165" fontId="16" fillId="0" borderId="4" xfId="0" applyFont="1" applyBorder="1" applyAlignment="1" applyProtection="1">
      <alignment horizontal="center" vertical="center"/>
      <protection hidden="1"/>
    </xf>
    <xf numFmtId="164" fontId="0" fillId="0" borderId="5" xfId="0" applyBorder="1" applyAlignment="1" applyProtection="1">
      <alignment/>
      <protection hidden="1"/>
    </xf>
    <xf numFmtId="164" fontId="0" fillId="0" borderId="0" xfId="0" applyBorder="1" applyAlignment="1" applyProtection="1">
      <alignment/>
      <protection hidden="1"/>
    </xf>
    <xf numFmtId="164" fontId="0" fillId="0" borderId="0" xfId="0" applyBorder="1" applyAlignment="1" applyProtection="1">
      <alignment horizontal="center" vertical="center"/>
      <protection hidden="1"/>
    </xf>
    <xf numFmtId="165" fontId="0" fillId="0" borderId="0" xfId="0" applyBorder="1" applyAlignment="1" applyProtection="1">
      <alignment/>
      <protection hidden="1"/>
    </xf>
    <xf numFmtId="164" fontId="0" fillId="0" borderId="6" xfId="0" applyBorder="1" applyAlignment="1" applyProtection="1">
      <alignment/>
      <protection hidden="1"/>
    </xf>
    <xf numFmtId="164" fontId="0" fillId="0" borderId="7" xfId="0" applyBorder="1" applyAlignment="1" applyProtection="1">
      <alignment/>
      <protection hidden="1"/>
    </xf>
    <xf numFmtId="164" fontId="0" fillId="0" borderId="8" xfId="0" applyBorder="1" applyAlignment="1" applyProtection="1">
      <alignment/>
      <protection hidden="1"/>
    </xf>
    <xf numFmtId="164" fontId="16" fillId="0" borderId="8" xfId="0" applyFont="1" applyBorder="1" applyAlignment="1" applyProtection="1">
      <alignment horizontal="center" vertical="center"/>
      <protection hidden="1"/>
    </xf>
    <xf numFmtId="165" fontId="17" fillId="0" borderId="9" xfId="0" applyFont="1" applyBorder="1" applyAlignment="1" applyProtection="1">
      <alignment/>
      <protection hidden="1"/>
    </xf>
    <xf numFmtId="165" fontId="0" fillId="0" borderId="0" xfId="0" applyAlignment="1" applyProtection="1">
      <alignment/>
      <protection hidden="1"/>
    </xf>
    <xf numFmtId="164" fontId="0" fillId="0" borderId="10" xfId="0" applyBorder="1" applyAlignment="1" applyProtection="1">
      <alignment/>
      <protection hidden="1"/>
    </xf>
    <xf numFmtId="164" fontId="0" fillId="0" borderId="11" xfId="0" applyBorder="1" applyAlignment="1" applyProtection="1">
      <alignment horizontal="center"/>
      <protection hidden="1"/>
    </xf>
    <xf numFmtId="164" fontId="0" fillId="0" borderId="12" xfId="0" applyBorder="1" applyAlignment="1" applyProtection="1">
      <alignment/>
      <protection hidden="1"/>
    </xf>
    <xf numFmtId="164" fontId="0" fillId="0" borderId="6" xfId="0" applyFont="1" applyBorder="1" applyAlignment="1" applyProtection="1">
      <alignment horizontal="left" vertical="center"/>
      <protection hidden="1"/>
    </xf>
    <xf numFmtId="164" fontId="16" fillId="9" borderId="13" xfId="0" applyFont="1" applyBorder="1" applyAlignment="1" applyProtection="1">
      <alignment horizontal="center" vertical="center"/>
      <protection hidden="1"/>
    </xf>
    <xf numFmtId="164" fontId="16" fillId="10" borderId="3" xfId="0" applyFont="1" applyBorder="1" applyAlignment="1" applyProtection="1">
      <alignment horizontal="center" vertical="center"/>
      <protection hidden="1"/>
    </xf>
    <xf numFmtId="164" fontId="16" fillId="10" borderId="1" xfId="0" applyFont="1" applyBorder="1" applyAlignment="1" applyProtection="1">
      <alignment horizontal="center" vertical="center"/>
      <protection hidden="1"/>
    </xf>
    <xf numFmtId="164" fontId="16" fillId="10" borderId="4" xfId="0" applyFont="1" applyBorder="1" applyAlignment="1" applyProtection="1">
      <alignment horizontal="center" vertical="center"/>
      <protection hidden="1"/>
    </xf>
    <xf numFmtId="172" fontId="5" fillId="0" borderId="4" xfId="0" applyFont="1" applyBorder="1" applyAlignment="1" applyProtection="1">
      <alignment horizontal="center" vertical="center"/>
      <protection hidden="1"/>
    </xf>
    <xf numFmtId="172" fontId="0" fillId="0" borderId="0" xfId="0" applyAlignment="1" applyProtection="1">
      <alignment/>
      <protection hidden="1"/>
    </xf>
    <xf numFmtId="166" fontId="18" fillId="0" borderId="1" xfId="0" applyFont="1" applyBorder="1" applyAlignment="1" applyProtection="1">
      <alignment horizontal="left" vertical="center" wrapText="1"/>
      <protection hidden="1"/>
    </xf>
    <xf numFmtId="172" fontId="2" fillId="0" borderId="4" xfId="0" applyFont="1" applyBorder="1" applyAlignment="1" applyProtection="1">
      <alignment horizontal="center" vertical="center"/>
      <protection hidden="1"/>
    </xf>
    <xf numFmtId="166" fontId="3" fillId="0" borderId="0" xfId="0" applyFont="1" applyBorder="1" applyAlignment="1" applyProtection="1">
      <alignment vertical="center" wrapText="1"/>
      <protection hidden="1"/>
    </xf>
    <xf numFmtId="164" fontId="0" fillId="0" borderId="1" xfId="0" applyFont="1" applyBorder="1" applyAlignment="1" applyProtection="1">
      <alignment horizontal="left" vertical="center" wrapText="1"/>
      <protection hidden="1"/>
    </xf>
    <xf numFmtId="164" fontId="4" fillId="0" borderId="0" xfId="0" applyFont="1" applyBorder="1" applyAlignment="1" applyProtection="1">
      <alignment/>
      <protection hidden="1"/>
    </xf>
    <xf numFmtId="164" fontId="16" fillId="0" borderId="3" xfId="0" applyFont="1" applyBorder="1" applyAlignment="1" applyProtection="1">
      <alignment horizontal="center" vertical="center"/>
      <protection hidden="1"/>
    </xf>
    <xf numFmtId="164" fontId="0" fillId="5" borderId="5" xfId="0" applyBorder="1" applyAlignment="1" applyProtection="1">
      <alignment horizontal="center" vertical="center"/>
      <protection hidden="1"/>
    </xf>
    <xf numFmtId="164" fontId="16" fillId="5" borderId="0" xfId="0" applyFont="1" applyBorder="1" applyAlignment="1" applyProtection="1">
      <alignment horizontal="right" vertical="center" wrapText="1"/>
      <protection hidden="1"/>
    </xf>
    <xf numFmtId="172" fontId="0" fillId="5" borderId="6" xfId="0" applyFont="1" applyBorder="1" applyAlignment="1" applyProtection="1">
      <alignment horizontal="center" vertical="center"/>
      <protection hidden="1"/>
    </xf>
    <xf numFmtId="164" fontId="0" fillId="5" borderId="7" xfId="0" applyBorder="1" applyAlignment="1" applyProtection="1">
      <alignment horizontal="center" vertical="center"/>
      <protection hidden="1"/>
    </xf>
    <xf numFmtId="164" fontId="16" fillId="5" borderId="8" xfId="0" applyFont="1" applyBorder="1" applyAlignment="1" applyProtection="1">
      <alignment horizontal="right" vertical="center" wrapText="1"/>
      <protection hidden="1"/>
    </xf>
    <xf numFmtId="172" fontId="16" fillId="5" borderId="9" xfId="0" applyFont="1" applyBorder="1" applyAlignment="1" applyProtection="1">
      <alignment horizontal="center" vertical="center"/>
      <protection hidden="1"/>
    </xf>
    <xf numFmtId="164" fontId="0" fillId="5" borderId="0" xfId="0" applyBorder="1" applyAlignment="1" applyProtection="1">
      <alignment horizontal="center" vertical="center"/>
      <protection hidden="1"/>
    </xf>
    <xf numFmtId="164" fontId="0" fillId="5" borderId="0" xfId="0" applyFont="1" applyBorder="1" applyAlignment="1" applyProtection="1">
      <alignment horizontal="left" vertical="center" wrapText="1"/>
      <protection hidden="1"/>
    </xf>
    <xf numFmtId="172" fontId="5" fillId="5" borderId="0" xfId="0" applyFont="1" applyBorder="1" applyAlignment="1" applyProtection="1">
      <alignment horizontal="center" vertical="center"/>
      <protection hidden="1"/>
    </xf>
    <xf numFmtId="164" fontId="16" fillId="9" borderId="14" xfId="0" applyFont="1" applyBorder="1" applyAlignment="1" applyProtection="1">
      <alignment horizontal="center"/>
      <protection hidden="1"/>
    </xf>
    <xf numFmtId="164" fontId="16" fillId="9" borderId="15" xfId="0" applyFont="1" applyBorder="1" applyAlignment="1" applyProtection="1">
      <alignment horizontal="center" vertical="center"/>
      <protection hidden="1"/>
    </xf>
    <xf numFmtId="164" fontId="18" fillId="0" borderId="1" xfId="0" applyFont="1" applyBorder="1" applyAlignment="1" applyProtection="1">
      <alignment horizontal="left" vertical="center" wrapText="1"/>
      <protection hidden="1"/>
    </xf>
    <xf numFmtId="164" fontId="2" fillId="0" borderId="0" xfId="0" applyFont="1" applyBorder="1" applyAlignment="1" applyProtection="1">
      <alignment horizontal="left" vertical="center" wrapText="1"/>
      <protection hidden="1"/>
    </xf>
    <xf numFmtId="164" fontId="18" fillId="0" borderId="1" xfId="0" applyFont="1" applyBorder="1" applyAlignment="1" applyProtection="1">
      <alignment wrapText="1"/>
      <protection hidden="1"/>
    </xf>
    <xf numFmtId="164" fontId="18" fillId="0" borderId="1" xfId="0" applyFont="1" applyBorder="1" applyAlignment="1" applyProtection="1">
      <alignment vertical="center" wrapText="1"/>
      <protection hidden="1"/>
    </xf>
    <xf numFmtId="172" fontId="2" fillId="0" borderId="4" xfId="0" applyFont="1" applyBorder="1" applyAlignment="1" applyProtection="1">
      <alignment horizontal="center" vertical="center" wrapText="1"/>
      <protection hidden="1"/>
    </xf>
    <xf numFmtId="164" fontId="18" fillId="0" borderId="0" xfId="0" applyFont="1" applyBorder="1" applyAlignment="1" applyProtection="1">
      <alignment vertical="center" wrapText="1"/>
      <protection hidden="1"/>
    </xf>
    <xf numFmtId="164" fontId="18" fillId="0" borderId="0" xfId="0" applyFont="1" applyBorder="1" applyAlignment="1" applyProtection="1">
      <alignment wrapText="1"/>
      <protection hidden="1"/>
    </xf>
    <xf numFmtId="164" fontId="18" fillId="5" borderId="0" xfId="0" applyFont="1" applyBorder="1" applyAlignment="1" applyProtection="1">
      <alignment wrapText="1"/>
      <protection hidden="1"/>
    </xf>
    <xf numFmtId="164" fontId="16" fillId="0" borderId="16" xfId="0" applyFont="1" applyBorder="1" applyAlignment="1" applyProtection="1">
      <alignment horizontal="center"/>
      <protection hidden="1"/>
    </xf>
    <xf numFmtId="172" fontId="4" fillId="5" borderId="17" xfId="0" applyFont="1" applyBorder="1" applyAlignment="1" applyProtection="1">
      <alignment horizontal="center" vertical="center"/>
      <protection hidden="1"/>
    </xf>
    <xf numFmtId="164" fontId="16" fillId="0" borderId="0" xfId="0" applyFont="1" applyBorder="1" applyAlignment="1" applyProtection="1">
      <alignment horizontal="center" wrapText="1"/>
      <protection hidden="1"/>
    </xf>
    <xf numFmtId="164" fontId="0" fillId="0" borderId="0" xfId="0" applyAlignment="1" applyProtection="1">
      <alignment wrapText="1"/>
      <protection hidden="1"/>
    </xf>
    <xf numFmtId="164" fontId="16" fillId="11" borderId="18" xfId="0" applyFont="1" applyBorder="1" applyAlignment="1" applyProtection="1">
      <alignment horizontal="center"/>
      <protection hidden="1"/>
    </xf>
    <xf numFmtId="164" fontId="16" fillId="12" borderId="19" xfId="0" applyFont="1" applyBorder="1" applyAlignment="1" applyProtection="1">
      <alignment horizontal="center" vertical="center"/>
      <protection hidden="1"/>
    </xf>
    <xf numFmtId="164" fontId="16" fillId="12" borderId="20" xfId="0" applyFont="1" applyBorder="1" applyAlignment="1" applyProtection="1">
      <alignment horizontal="center"/>
      <protection hidden="1"/>
    </xf>
    <xf numFmtId="164" fontId="16" fillId="12" borderId="19" xfId="0" applyFont="1" applyBorder="1" applyAlignment="1" applyProtection="1">
      <alignment horizontal="center"/>
      <protection hidden="1"/>
    </xf>
    <xf numFmtId="164" fontId="16" fillId="13" borderId="19" xfId="0" applyFont="1" applyBorder="1" applyAlignment="1" applyProtection="1">
      <alignment horizontal="center" vertical="center"/>
      <protection hidden="1"/>
    </xf>
    <xf numFmtId="164" fontId="0" fillId="0" borderId="1" xfId="0" applyBorder="1" applyAlignment="1" applyProtection="1">
      <alignment horizontal="center"/>
      <protection hidden="1"/>
    </xf>
    <xf numFmtId="170" fontId="0" fillId="0" borderId="1" xfId="0" applyBorder="1" applyAlignment="1" applyProtection="1">
      <alignment horizontal="center"/>
      <protection hidden="1"/>
    </xf>
    <xf numFmtId="164" fontId="16" fillId="14" borderId="1" xfId="0" applyFont="1" applyBorder="1" applyAlignment="1" applyProtection="1">
      <alignment horizontal="center"/>
      <protection hidden="1"/>
    </xf>
    <xf numFmtId="164" fontId="0" fillId="5" borderId="0" xfId="0" applyAlignment="1" applyProtection="1">
      <alignment/>
      <protection hidden="1"/>
    </xf>
    <xf numFmtId="164" fontId="0" fillId="0" borderId="0" xfId="0" applyBorder="1" applyAlignment="1" applyProtection="1">
      <alignment horizontal="center"/>
      <protection hidden="1"/>
    </xf>
    <xf numFmtId="164" fontId="16" fillId="12" borderId="1" xfId="0" applyFont="1" applyBorder="1" applyAlignment="1" applyProtection="1">
      <alignment horizontal="center" vertical="center"/>
      <protection hidden="1"/>
    </xf>
    <xf numFmtId="164" fontId="16" fillId="12" borderId="1" xfId="0" applyFont="1" applyBorder="1" applyAlignment="1" applyProtection="1">
      <alignment horizontal="center"/>
      <protection hidden="1"/>
    </xf>
    <xf numFmtId="170" fontId="16" fillId="12" borderId="1" xfId="0" applyFont="1" applyBorder="1" applyAlignment="1" applyProtection="1">
      <alignment horizontal="center"/>
      <protection hidden="1"/>
    </xf>
    <xf numFmtId="164" fontId="16" fillId="13" borderId="1" xfId="0" applyFont="1" applyBorder="1" applyAlignment="1" applyProtection="1">
      <alignment horizontal="center" vertical="center"/>
      <protection hidden="1"/>
    </xf>
    <xf numFmtId="170" fontId="16" fillId="14" borderId="1" xfId="0" applyFont="1" applyBorder="1" applyAlignment="1" applyProtection="1">
      <alignment horizontal="center"/>
      <protection hidden="1"/>
    </xf>
    <xf numFmtId="170" fontId="0" fillId="0" borderId="0" xfId="0" applyAlignment="1" applyProtection="1">
      <alignment/>
      <protection hidden="1"/>
    </xf>
    <xf numFmtId="170" fontId="0" fillId="0" borderId="21" xfId="0" applyBorder="1" applyAlignment="1" applyProtection="1">
      <alignment/>
      <protection hidden="1"/>
    </xf>
    <xf numFmtId="164" fontId="0" fillId="0" borderId="21" xfId="0" applyBorder="1" applyAlignment="1" applyProtection="1">
      <alignment/>
      <protection hidden="1"/>
    </xf>
    <xf numFmtId="164" fontId="0" fillId="0" borderId="22" xfId="0" applyBorder="1" applyAlignment="1" applyProtection="1">
      <alignment/>
      <protection hidden="1"/>
    </xf>
    <xf numFmtId="164" fontId="0" fillId="0" borderId="1" xfId="0" applyBorder="1" applyAlignment="1" applyProtection="1">
      <alignment horizontal="center" vertical="center"/>
      <protection hidden="1"/>
    </xf>
    <xf numFmtId="168" fontId="5" fillId="0" borderId="1" xfId="0" applyFont="1" applyBorder="1" applyAlignment="1" applyProtection="1">
      <alignment horizontal="center" vertical="center"/>
      <protection hidden="1"/>
    </xf>
    <xf numFmtId="170" fontId="0" fillId="14" borderId="1" xfId="0" applyBorder="1" applyAlignment="1" applyProtection="1">
      <alignment horizontal="center" vertical="center"/>
      <protection hidden="1"/>
    </xf>
    <xf numFmtId="164" fontId="0" fillId="0" borderId="1" xfId="0" applyFont="1" applyBorder="1" applyAlignment="1" applyProtection="1">
      <alignment vertical="center"/>
      <protection hidden="1"/>
    </xf>
    <xf numFmtId="168" fontId="0" fillId="0" borderId="1" xfId="0" applyBorder="1" applyAlignment="1" applyProtection="1">
      <alignment horizontal="center" vertical="center"/>
      <protection hidden="1"/>
    </xf>
    <xf numFmtId="164" fontId="0" fillId="0" borderId="1" xfId="0" applyFont="1" applyBorder="1" applyAlignment="1" applyProtection="1">
      <alignment/>
      <protection hidden="1"/>
    </xf>
    <xf numFmtId="164" fontId="16" fillId="12" borderId="22" xfId="0" applyFont="1" applyBorder="1" applyAlignment="1" applyProtection="1">
      <alignment horizontal="center"/>
      <protection hidden="1"/>
    </xf>
    <xf numFmtId="164" fontId="0" fillId="0" borderId="1" xfId="0" applyFont="1" applyBorder="1" applyAlignment="1" applyProtection="1">
      <alignment horizontal="center" vertical="center"/>
      <protection hidden="1"/>
    </xf>
    <xf numFmtId="164" fontId="11" fillId="12" borderId="1" xfId="0" applyFont="1" applyBorder="1" applyAlignment="1" applyProtection="1">
      <alignment horizontal="center" wrapText="1"/>
      <protection hidden="1"/>
    </xf>
    <xf numFmtId="164" fontId="3" fillId="12" borderId="1" xfId="0" applyFont="1" applyBorder="1" applyAlignment="1" applyProtection="1">
      <alignment horizontal="center" wrapText="1"/>
      <protection hidden="1"/>
    </xf>
    <xf numFmtId="164" fontId="11" fillId="15" borderId="1" xfId="0" applyFont="1" applyBorder="1" applyAlignment="1" applyProtection="1">
      <alignment horizontal="center" wrapText="1"/>
      <protection hidden="1"/>
    </xf>
    <xf numFmtId="164" fontId="16" fillId="15" borderId="1" xfId="0" applyFont="1" applyBorder="1" applyAlignment="1" applyProtection="1">
      <alignment horizontal="center" vertical="center"/>
      <protection hidden="1"/>
    </xf>
    <xf numFmtId="164" fontId="16" fillId="15" borderId="1" xfId="0" applyFont="1" applyBorder="1" applyAlignment="1" applyProtection="1">
      <alignment horizontal="center"/>
      <protection hidden="1"/>
    </xf>
    <xf numFmtId="164" fontId="0" fillId="5" borderId="1" xfId="0" applyFont="1" applyBorder="1" applyAlignment="1" applyProtection="1">
      <alignment horizontal="center" vertical="center"/>
      <protection hidden="1"/>
    </xf>
    <xf numFmtId="170" fontId="0" fillId="5" borderId="1" xfId="0" applyFont="1" applyBorder="1" applyAlignment="1" applyProtection="1">
      <alignment horizontal="center" vertical="center"/>
      <protection hidden="1"/>
    </xf>
    <xf numFmtId="170" fontId="0" fillId="14" borderId="1" xfId="0" applyFont="1" applyBorder="1" applyAlignment="1" applyProtection="1">
      <alignment horizontal="center" vertical="center"/>
      <protection hidden="1"/>
    </xf>
    <xf numFmtId="164" fontId="0" fillId="0" borderId="1" xfId="0" applyFont="1" applyBorder="1" applyAlignment="1" applyProtection="1">
      <alignment horizontal="center"/>
      <protection hidden="1"/>
    </xf>
    <xf numFmtId="170" fontId="0" fillId="0" borderId="1" xfId="0" applyFont="1" applyBorder="1" applyAlignment="1" applyProtection="1">
      <alignment horizontal="center" vertical="center"/>
      <protection hidden="1"/>
    </xf>
    <xf numFmtId="170" fontId="0" fillId="14" borderId="1" xfId="0" applyBorder="1" applyAlignment="1" applyProtection="1">
      <alignment horizontal="center"/>
      <protection hidden="1"/>
    </xf>
    <xf numFmtId="164" fontId="11" fillId="15" borderId="1" xfId="0" applyFont="1" applyBorder="1" applyAlignment="1" applyProtection="1">
      <alignment horizontal="center" vertical="center" wrapText="1"/>
      <protection hidden="1"/>
    </xf>
    <xf numFmtId="164" fontId="0" fillId="0" borderId="1" xfId="0" applyFont="1" applyBorder="1" applyAlignment="1" applyProtection="1">
      <alignment horizontal="left"/>
      <protection hidden="1"/>
    </xf>
    <xf numFmtId="164" fontId="16" fillId="5" borderId="0" xfId="0" applyFont="1" applyBorder="1" applyAlignment="1" applyProtection="1">
      <alignment horizontal="center" vertical="center"/>
      <protection hidden="1"/>
    </xf>
    <xf numFmtId="164" fontId="16" fillId="5" borderId="0" xfId="0" applyFont="1" applyBorder="1" applyAlignment="1" applyProtection="1">
      <alignment horizontal="center"/>
      <protection hidden="1"/>
    </xf>
    <xf numFmtId="164" fontId="0" fillId="5" borderId="0" xfId="0" applyBorder="1" applyAlignment="1" applyProtection="1">
      <alignment/>
      <protection hidden="1"/>
    </xf>
    <xf numFmtId="164" fontId="0" fillId="5" borderId="0" xfId="0" applyBorder="1" applyAlignment="1" applyProtection="1">
      <alignment horizontal="left"/>
      <protection hidden="1"/>
    </xf>
    <xf numFmtId="170" fontId="0" fillId="5" borderId="0" xfId="0" applyBorder="1" applyAlignment="1" applyProtection="1">
      <alignment horizontal="center" vertical="center"/>
      <protection hidden="1"/>
    </xf>
    <xf numFmtId="170" fontId="0" fillId="0" borderId="0" xfId="0" applyBorder="1" applyAlignment="1" applyProtection="1">
      <alignment horizontal="center" vertical="center"/>
      <protection hidden="1"/>
    </xf>
    <xf numFmtId="170" fontId="0" fillId="0" borderId="0" xfId="0" applyAlignment="1" applyProtection="1">
      <alignment horizontal="center" vertical="center"/>
      <protection hidden="1"/>
    </xf>
    <xf numFmtId="164" fontId="16" fillId="11" borderId="23" xfId="0" applyFont="1" applyBorder="1" applyAlignment="1" applyProtection="1">
      <alignment horizontal="center"/>
      <protection hidden="1"/>
    </xf>
    <xf numFmtId="164" fontId="4" fillId="3" borderId="1" xfId="0" applyFont="1" applyBorder="1" applyAlignment="1" applyProtection="1">
      <alignment horizontal="center" vertical="center" wrapText="1"/>
      <protection hidden="1"/>
    </xf>
    <xf numFmtId="164" fontId="16" fillId="3" borderId="1" xfId="0" applyFont="1" applyBorder="1" applyAlignment="1" applyProtection="1">
      <alignment horizontal="center" vertical="center"/>
      <protection hidden="1"/>
    </xf>
    <xf numFmtId="164" fontId="0" fillId="5" borderId="1" xfId="0" applyBorder="1" applyAlignment="1" applyProtection="1">
      <alignment horizontal="center" vertical="center"/>
      <protection hidden="1"/>
    </xf>
    <xf numFmtId="164" fontId="16" fillId="0" borderId="0" xfId="0" applyFont="1" applyBorder="1" applyAlignment="1" applyProtection="1">
      <alignment horizontal="left"/>
      <protection hidden="1"/>
    </xf>
    <xf numFmtId="164" fontId="0" fillId="0" borderId="0" xfId="0" applyFont="1" applyAlignment="1" applyProtection="1">
      <alignment/>
      <protection hidden="1"/>
    </xf>
    <xf numFmtId="164" fontId="0" fillId="0" borderId="0" xfId="0" applyFont="1" applyBorder="1" applyAlignment="1" applyProtection="1">
      <alignment horizontal="center"/>
      <protection hidden="1"/>
    </xf>
    <xf numFmtId="164" fontId="0" fillId="0" borderId="0" xfId="0" applyFont="1" applyAlignment="1" applyProtection="1">
      <alignment horizontal="center"/>
      <protection hidden="1"/>
    </xf>
    <xf numFmtId="164" fontId="16" fillId="12" borderId="24" xfId="0" applyFont="1" applyBorder="1" applyAlignment="1" applyProtection="1">
      <alignment horizontal="center" vertical="center"/>
      <protection hidden="1"/>
    </xf>
    <xf numFmtId="164" fontId="16" fillId="12" borderId="25" xfId="0" applyFont="1" applyBorder="1" applyAlignment="1" applyProtection="1">
      <alignment horizontal="center" vertical="center"/>
      <protection hidden="1"/>
    </xf>
    <xf numFmtId="164" fontId="16" fillId="12" borderId="26" xfId="0" applyFont="1" applyBorder="1" applyAlignment="1" applyProtection="1">
      <alignment horizontal="center" vertical="center"/>
      <protection hidden="1"/>
    </xf>
    <xf numFmtId="164" fontId="16" fillId="12" borderId="14" xfId="0" applyFont="1" applyBorder="1" applyAlignment="1" applyProtection="1">
      <alignment horizontal="center" vertical="center" wrapText="1"/>
      <protection hidden="1"/>
    </xf>
    <xf numFmtId="164" fontId="16" fillId="12" borderId="15" xfId="0" applyFont="1" applyBorder="1" applyAlignment="1" applyProtection="1">
      <alignment horizontal="center" vertical="center" wrapText="1"/>
      <protection hidden="1"/>
    </xf>
    <xf numFmtId="164" fontId="0" fillId="0" borderId="27" xfId="0" applyFont="1" applyBorder="1" applyAlignment="1" applyProtection="1">
      <alignment horizontal="center"/>
      <protection hidden="1"/>
    </xf>
    <xf numFmtId="164" fontId="0" fillId="0" borderId="19" xfId="0" applyFont="1" applyBorder="1" applyAlignment="1" applyProtection="1">
      <alignment horizontal="left" vertical="center"/>
      <protection hidden="1"/>
    </xf>
    <xf numFmtId="173" fontId="0" fillId="0" borderId="19" xfId="0" applyFont="1" applyBorder="1" applyAlignment="1" applyProtection="1">
      <alignment horizontal="center" vertical="center"/>
      <protection hidden="1"/>
    </xf>
    <xf numFmtId="170" fontId="0" fillId="0" borderId="28" xfId="0" applyFont="1" applyBorder="1" applyAlignment="1" applyProtection="1">
      <alignment horizontal="center" vertical="center"/>
      <protection hidden="1"/>
    </xf>
    <xf numFmtId="164" fontId="16" fillId="12" borderId="3" xfId="0" applyFont="1" applyBorder="1" applyAlignment="1" applyProtection="1">
      <alignment/>
      <protection hidden="1"/>
    </xf>
    <xf numFmtId="170" fontId="0" fillId="16" borderId="4" xfId="0" applyFont="1" applyBorder="1" applyAlignment="1" applyProtection="1">
      <alignment horizontal="center" vertical="center"/>
      <protection hidden="1"/>
    </xf>
    <xf numFmtId="164" fontId="0" fillId="0" borderId="3" xfId="0" applyFont="1" applyBorder="1" applyAlignment="1" applyProtection="1">
      <alignment horizontal="center"/>
      <protection hidden="1"/>
    </xf>
    <xf numFmtId="164" fontId="0" fillId="0" borderId="1" xfId="0" applyFont="1" applyBorder="1" applyAlignment="1" applyProtection="1">
      <alignment horizontal="left" vertical="center"/>
      <protection hidden="1"/>
    </xf>
    <xf numFmtId="173" fontId="0" fillId="0" borderId="1" xfId="0" applyFont="1" applyBorder="1" applyAlignment="1" applyProtection="1">
      <alignment horizontal="center" vertical="center"/>
      <protection hidden="1"/>
    </xf>
    <xf numFmtId="170" fontId="0" fillId="0" borderId="4" xfId="0" applyFont="1" applyBorder="1" applyAlignment="1" applyProtection="1">
      <alignment horizontal="center" vertical="center"/>
      <protection hidden="1"/>
    </xf>
    <xf numFmtId="175" fontId="4" fillId="12" borderId="3" xfId="15" applyFont="1" applyBorder="1" applyAlignment="1" applyProtection="1">
      <alignment/>
      <protection hidden="1"/>
    </xf>
    <xf numFmtId="170" fontId="5" fillId="16" borderId="4" xfId="15" applyFont="1" applyBorder="1" applyAlignment="1" applyProtection="1">
      <alignment horizontal="center" vertical="center"/>
      <protection hidden="1"/>
    </xf>
    <xf numFmtId="164" fontId="16" fillId="12" borderId="3" xfId="0" applyFont="1" applyBorder="1" applyAlignment="1" applyProtection="1">
      <alignment horizontal="left"/>
      <protection hidden="1"/>
    </xf>
    <xf numFmtId="170" fontId="0" fillId="16" borderId="29" xfId="0" applyFont="1" applyBorder="1" applyAlignment="1" applyProtection="1">
      <alignment horizontal="center" vertical="center"/>
      <protection hidden="1"/>
    </xf>
    <xf numFmtId="164" fontId="16" fillId="12" borderId="16" xfId="0" applyFont="1" applyBorder="1" applyAlignment="1" applyProtection="1">
      <alignment/>
      <protection hidden="1"/>
    </xf>
    <xf numFmtId="170" fontId="0" fillId="16" borderId="17" xfId="0" applyFont="1" applyBorder="1" applyAlignment="1" applyProtection="1">
      <alignment horizontal="center" vertical="center"/>
      <protection hidden="1"/>
    </xf>
    <xf numFmtId="164" fontId="0" fillId="0" borderId="16" xfId="0" applyFont="1" applyBorder="1" applyAlignment="1" applyProtection="1">
      <alignment horizontal="center" vertical="center"/>
      <protection hidden="1"/>
    </xf>
    <xf numFmtId="164" fontId="0" fillId="0" borderId="30" xfId="0" applyFont="1" applyBorder="1" applyAlignment="1" applyProtection="1">
      <alignment horizontal="left" vertical="center"/>
      <protection hidden="1"/>
    </xf>
    <xf numFmtId="173" fontId="0" fillId="0" borderId="30" xfId="0" applyFont="1" applyBorder="1" applyAlignment="1" applyProtection="1">
      <alignment horizontal="center" vertical="center"/>
      <protection hidden="1"/>
    </xf>
    <xf numFmtId="170" fontId="0" fillId="0" borderId="17" xfId="0" applyFont="1" applyBorder="1" applyAlignment="1" applyProtection="1">
      <alignment horizontal="center" vertical="center"/>
      <protection hidden="1"/>
    </xf>
    <xf numFmtId="164" fontId="0" fillId="0" borderId="0" xfId="0" applyFont="1" applyBorder="1" applyAlignment="1" applyProtection="1">
      <alignment/>
      <protection hidden="1"/>
    </xf>
    <xf numFmtId="164" fontId="16" fillId="0" borderId="24" xfId="0" applyFont="1" applyBorder="1" applyAlignment="1" applyProtection="1">
      <alignment horizontal="center"/>
      <protection hidden="1"/>
    </xf>
    <xf numFmtId="170" fontId="16" fillId="16" borderId="26" xfId="0" applyFont="1" applyBorder="1" applyAlignment="1" applyProtection="1">
      <alignment horizontal="center" vertical="center"/>
      <protection hidden="1"/>
    </xf>
    <xf numFmtId="164" fontId="19" fillId="0" borderId="0" xfId="0" applyFont="1" applyBorder="1" applyAlignment="1" applyProtection="1">
      <alignment horizontal="left" vertical="center" wrapText="1"/>
      <protection hidden="1"/>
    </xf>
    <xf numFmtId="164" fontId="17" fillId="0" borderId="10" xfId="0" applyFont="1" applyBorder="1" applyAlignment="1" applyProtection="1">
      <alignment horizontal="center" vertical="center" wrapText="1"/>
      <protection hidden="1"/>
    </xf>
    <xf numFmtId="164" fontId="16" fillId="0" borderId="31" xfId="0" applyFont="1" applyBorder="1" applyAlignment="1" applyProtection="1">
      <alignment horizontal="center" vertical="center"/>
      <protection hidden="1"/>
    </xf>
    <xf numFmtId="164" fontId="16" fillId="0" borderId="5" xfId="0" applyFont="1" applyBorder="1" applyAlignment="1" applyProtection="1">
      <alignment horizontal="center"/>
      <protection hidden="1"/>
    </xf>
    <xf numFmtId="164" fontId="16" fillId="0" borderId="10" xfId="0" applyFont="1" applyBorder="1" applyAlignment="1" applyProtection="1">
      <alignment/>
      <protection hidden="1"/>
    </xf>
    <xf numFmtId="164" fontId="0" fillId="0" borderId="11" xfId="0" applyFont="1" applyBorder="1" applyAlignment="1" applyProtection="1">
      <alignment horizontal="left"/>
      <protection hidden="1"/>
    </xf>
    <xf numFmtId="164" fontId="16" fillId="0" borderId="11" xfId="0" applyFont="1" applyBorder="1" applyAlignment="1" applyProtection="1">
      <alignment/>
      <protection hidden="1"/>
    </xf>
    <xf numFmtId="164" fontId="0" fillId="0" borderId="11" xfId="0" applyFont="1" applyBorder="1" applyAlignment="1" applyProtection="1">
      <alignment horizontal="center"/>
      <protection hidden="1"/>
    </xf>
    <xf numFmtId="164" fontId="16" fillId="0" borderId="5" xfId="0" applyFont="1" applyBorder="1" applyAlignment="1" applyProtection="1">
      <alignment/>
      <protection hidden="1"/>
    </xf>
    <xf numFmtId="164" fontId="0" fillId="0" borderId="0" xfId="0" applyFont="1" applyBorder="1" applyAlignment="1" applyProtection="1">
      <alignment horizontal="left"/>
      <protection hidden="1"/>
    </xf>
    <xf numFmtId="164" fontId="16" fillId="0" borderId="0" xfId="0" applyFont="1" applyBorder="1" applyAlignment="1" applyProtection="1">
      <alignment/>
      <protection hidden="1"/>
    </xf>
    <xf numFmtId="164" fontId="0" fillId="0" borderId="0" xfId="0" applyBorder="1" applyAlignment="1" applyProtection="1">
      <alignment/>
      <protection hidden="1"/>
    </xf>
    <xf numFmtId="164" fontId="16" fillId="0" borderId="18" xfId="0" applyFont="1" applyBorder="1" applyAlignment="1" applyProtection="1">
      <alignment horizontal="center" vertical="center"/>
      <protection hidden="1"/>
    </xf>
    <xf numFmtId="164" fontId="16" fillId="0" borderId="32" xfId="0" applyFont="1" applyBorder="1" applyAlignment="1" applyProtection="1">
      <alignment horizontal="center" vertical="center"/>
      <protection hidden="1"/>
    </xf>
    <xf numFmtId="164" fontId="16" fillId="0" borderId="20" xfId="0" applyFont="1" applyBorder="1" applyAlignment="1" applyProtection="1">
      <alignment horizontal="center" vertical="center" wrapText="1"/>
      <protection hidden="1"/>
    </xf>
    <xf numFmtId="164" fontId="16" fillId="0" borderId="15" xfId="0" applyFont="1" applyBorder="1" applyAlignment="1" applyProtection="1">
      <alignment horizontal="center" vertical="center" wrapText="1"/>
      <protection hidden="1"/>
    </xf>
    <xf numFmtId="164" fontId="16" fillId="0" borderId="1" xfId="0" applyFont="1" applyBorder="1" applyAlignment="1" applyProtection="1">
      <alignment horizontal="center" vertical="center"/>
      <protection hidden="1"/>
    </xf>
    <xf numFmtId="164" fontId="16" fillId="0" borderId="33" xfId="0" applyFont="1" applyBorder="1" applyAlignment="1" applyProtection="1">
      <alignment horizontal="center"/>
      <protection hidden="1"/>
    </xf>
    <xf numFmtId="176" fontId="0" fillId="0" borderId="1" xfId="0" applyBorder="1" applyAlignment="1" applyProtection="1">
      <alignment horizontal="center" vertical="center"/>
      <protection hidden="1"/>
    </xf>
    <xf numFmtId="164" fontId="0" fillId="0" borderId="33" xfId="0" applyFont="1" applyBorder="1" applyAlignment="1" applyProtection="1">
      <alignment/>
      <protection hidden="1"/>
    </xf>
    <xf numFmtId="164" fontId="0" fillId="0" borderId="4" xfId="0" applyBorder="1" applyAlignment="1" applyProtection="1">
      <alignment horizontal="center" vertical="center"/>
      <protection hidden="1"/>
    </xf>
    <xf numFmtId="177" fontId="0" fillId="0" borderId="1" xfId="0" applyBorder="1" applyAlignment="1" applyProtection="1">
      <alignment horizontal="center" vertical="center"/>
      <protection hidden="1"/>
    </xf>
    <xf numFmtId="164" fontId="0" fillId="0" borderId="33" xfId="0" applyFont="1" applyBorder="1" applyAlignment="1" applyProtection="1">
      <alignment horizontal="left" wrapText="1"/>
      <protection hidden="1"/>
    </xf>
    <xf numFmtId="164" fontId="0" fillId="0" borderId="33" xfId="0" applyFont="1" applyBorder="1" applyAlignment="1" applyProtection="1">
      <alignment horizontal="left"/>
      <protection hidden="1"/>
    </xf>
    <xf numFmtId="170" fontId="0" fillId="0" borderId="30" xfId="0" applyBorder="1" applyAlignment="1" applyProtection="1">
      <alignment horizontal="center" vertical="center"/>
      <protection hidden="1"/>
    </xf>
    <xf numFmtId="164" fontId="0" fillId="0" borderId="30" xfId="0" applyFont="1" applyBorder="1" applyAlignment="1" applyProtection="1">
      <alignment horizontal="center" vertical="center"/>
      <protection hidden="1"/>
    </xf>
    <xf numFmtId="164" fontId="0" fillId="0" borderId="34" xfId="0" applyFont="1" applyBorder="1" applyAlignment="1" applyProtection="1">
      <alignment/>
      <protection hidden="1"/>
    </xf>
    <xf numFmtId="164" fontId="0" fillId="0" borderId="17" xfId="0" applyBorder="1" applyAlignment="1" applyProtection="1">
      <alignment horizontal="center" vertical="center"/>
      <protection hidden="1"/>
    </xf>
    <xf numFmtId="164" fontId="17" fillId="0" borderId="31" xfId="0" applyFont="1" applyBorder="1" applyAlignment="1" applyProtection="1">
      <alignment horizontal="center" vertical="center" wrapText="1"/>
      <protection hidden="1"/>
    </xf>
    <xf numFmtId="164" fontId="16" fillId="0" borderId="31" xfId="0" applyFont="1" applyBorder="1" applyAlignment="1" applyProtection="1">
      <alignment horizontal="center" vertical="center" wrapText="1"/>
      <protection hidden="1"/>
    </xf>
    <xf numFmtId="164" fontId="16" fillId="0" borderId="35" xfId="0" applyFont="1" applyBorder="1" applyAlignment="1" applyProtection="1">
      <alignment horizontal="center"/>
      <protection hidden="1"/>
    </xf>
    <xf numFmtId="164" fontId="0" fillId="0" borderId="12" xfId="0" applyFont="1" applyBorder="1" applyAlignment="1" applyProtection="1">
      <alignment horizontal="center"/>
      <protection hidden="1"/>
    </xf>
    <xf numFmtId="164" fontId="0" fillId="0" borderId="6" xfId="0" applyBorder="1" applyAlignment="1" applyProtection="1">
      <alignment horizontal="center" vertical="center"/>
      <protection hidden="1"/>
    </xf>
    <xf numFmtId="164" fontId="0" fillId="0" borderId="6" xfId="0" applyFont="1" applyBorder="1" applyAlignment="1" applyProtection="1">
      <alignment/>
      <protection hidden="1"/>
    </xf>
    <xf numFmtId="164" fontId="16" fillId="0" borderId="18" xfId="0" applyFont="1" applyBorder="1" applyAlignment="1" applyProtection="1">
      <alignment horizontal="center" vertical="center" wrapText="1"/>
      <protection hidden="1"/>
    </xf>
    <xf numFmtId="164" fontId="16" fillId="0" borderId="2" xfId="0" applyFont="1" applyBorder="1" applyAlignment="1" applyProtection="1">
      <alignment horizontal="center"/>
      <protection hidden="1"/>
    </xf>
    <xf numFmtId="164" fontId="16" fillId="0" borderId="25" xfId="0" applyFont="1" applyBorder="1" applyAlignment="1" applyProtection="1">
      <alignment horizontal="center" vertical="center" wrapText="1"/>
      <protection hidden="1"/>
    </xf>
    <xf numFmtId="164" fontId="16" fillId="0" borderId="26" xfId="0" applyFont="1" applyBorder="1" applyAlignment="1" applyProtection="1">
      <alignment horizontal="center" vertical="center" wrapText="1"/>
      <protection hidden="1"/>
    </xf>
    <xf numFmtId="164" fontId="16" fillId="0" borderId="16" xfId="0" applyFont="1" applyBorder="1" applyAlignment="1" applyProtection="1">
      <alignment horizontal="center" vertical="center"/>
      <protection hidden="1"/>
    </xf>
    <xf numFmtId="164" fontId="16" fillId="0" borderId="30" xfId="0" applyFont="1" applyBorder="1" applyAlignment="1" applyProtection="1">
      <alignment horizontal="center" vertical="center"/>
      <protection hidden="1"/>
    </xf>
    <xf numFmtId="164" fontId="16" fillId="0" borderId="17" xfId="0" applyFont="1" applyBorder="1" applyAlignment="1" applyProtection="1">
      <alignment horizontal="center"/>
      <protection hidden="1"/>
    </xf>
    <xf numFmtId="164" fontId="0" fillId="0" borderId="1" xfId="0" applyFont="1" applyBorder="1" applyAlignment="1" applyProtection="1">
      <alignment horizontal="center" vertical="center" wrapText="1"/>
      <protection hidden="1"/>
    </xf>
    <xf numFmtId="164" fontId="0" fillId="0" borderId="4" xfId="0" applyBorder="1" applyAlignment="1" applyProtection="1">
      <alignment horizontal="center" vertical="center" wrapText="1"/>
      <protection hidden="1"/>
    </xf>
    <xf numFmtId="164" fontId="0" fillId="0" borderId="1" xfId="0" applyFont="1" applyBorder="1" applyAlignment="1" applyProtection="1">
      <alignment wrapText="1"/>
      <protection hidden="1"/>
    </xf>
    <xf numFmtId="164" fontId="0" fillId="0" borderId="1" xfId="0" applyFont="1" applyBorder="1" applyAlignment="1" applyProtection="1">
      <alignment horizontal="left" wrapText="1"/>
      <protection hidden="1"/>
    </xf>
    <xf numFmtId="164" fontId="0" fillId="0" borderId="4" xfId="0" applyBorder="1" applyAlignment="1" applyProtection="1">
      <alignment horizontal="center"/>
      <protection hidden="1"/>
    </xf>
    <xf numFmtId="164" fontId="0" fillId="0" borderId="30" xfId="0" applyFont="1" applyBorder="1" applyAlignment="1" applyProtection="1">
      <alignment horizontal="center"/>
      <protection hidden="1"/>
    </xf>
    <xf numFmtId="164" fontId="0" fillId="0" borderId="17" xfId="0" applyBorder="1" applyAlignment="1" applyProtection="1">
      <alignment horizontal="center"/>
      <protection hidden="1"/>
    </xf>
    <xf numFmtId="164" fontId="0" fillId="0" borderId="6" xfId="0" applyBorder="1" applyAlignment="1" applyProtection="1">
      <alignment horizontal="center"/>
      <protection hidden="1"/>
    </xf>
    <xf numFmtId="164" fontId="0" fillId="0" borderId="4" xfId="0" applyFont="1" applyBorder="1" applyAlignment="1" applyProtection="1">
      <alignment horizontal="left" vertical="center"/>
      <protection hidden="1"/>
    </xf>
    <xf numFmtId="164" fontId="0" fillId="0" borderId="4" xfId="0" applyFont="1" applyBorder="1" applyAlignment="1" applyProtection="1">
      <alignment wrapText="1"/>
      <protection hidden="1"/>
    </xf>
    <xf numFmtId="164" fontId="0" fillId="0" borderId="4" xfId="0" applyFont="1" applyBorder="1" applyAlignment="1" applyProtection="1">
      <alignment/>
      <protection hidden="1"/>
    </xf>
    <xf numFmtId="164" fontId="0" fillId="0" borderId="4" xfId="0" applyFont="1" applyBorder="1" applyAlignment="1" applyProtection="1">
      <alignment horizontal="left" vertical="center" wrapText="1"/>
      <protection hidden="1"/>
    </xf>
    <xf numFmtId="164" fontId="0" fillId="0" borderId="16" xfId="0" applyBorder="1" applyAlignment="1" applyProtection="1">
      <alignment horizontal="center" vertical="center"/>
      <protection hidden="1"/>
    </xf>
    <xf numFmtId="164" fontId="0" fillId="0" borderId="17" xfId="0" applyFont="1" applyBorder="1" applyAlignment="1" applyProtection="1">
      <alignment/>
      <protection hidden="1"/>
    </xf>
    <xf numFmtId="164" fontId="16" fillId="0" borderId="36" xfId="0" applyFont="1" applyBorder="1" applyAlignment="1" applyProtection="1">
      <alignment horizontal="center" vertical="center" wrapText="1"/>
      <protection hidden="1"/>
    </xf>
    <xf numFmtId="164" fontId="16" fillId="0" borderId="37" xfId="0" applyFont="1" applyBorder="1" applyAlignment="1" applyProtection="1">
      <alignment horizontal="center" vertical="center" wrapText="1"/>
      <protection hidden="1"/>
    </xf>
    <xf numFmtId="164" fontId="16" fillId="0" borderId="38" xfId="0" applyFont="1" applyBorder="1" applyAlignment="1" applyProtection="1">
      <alignment horizontal="center" vertical="center" wrapText="1"/>
      <protection hidden="1"/>
    </xf>
    <xf numFmtId="164" fontId="16" fillId="0" borderId="4" xfId="0" applyFont="1" applyBorder="1" applyAlignment="1" applyProtection="1">
      <alignment horizontal="center"/>
      <protection hidden="1"/>
    </xf>
    <xf numFmtId="164" fontId="0" fillId="0" borderId="3" xfId="0" applyFont="1" applyBorder="1" applyAlignment="1" applyProtection="1">
      <alignment horizontal="center" vertical="center"/>
      <protection hidden="1"/>
    </xf>
    <xf numFmtId="164" fontId="0" fillId="0" borderId="4" xfId="0" applyFont="1" applyBorder="1" applyAlignment="1" applyProtection="1">
      <alignment horizontal="left"/>
      <protection hidden="1"/>
    </xf>
    <xf numFmtId="164" fontId="0" fillId="0" borderId="39" xfId="0" applyFont="1" applyBorder="1" applyAlignment="1" applyProtection="1">
      <alignment horizontal="center" vertical="center" wrapText="1"/>
      <protection hidden="1"/>
    </xf>
    <xf numFmtId="164" fontId="0" fillId="0" borderId="4" xfId="0" applyFont="1" applyBorder="1" applyAlignment="1" applyProtection="1">
      <alignment horizontal="center" vertical="center" wrapText="1"/>
      <protection hidden="1"/>
    </xf>
    <xf numFmtId="164" fontId="0" fillId="0" borderId="39" xfId="0" applyFont="1" applyBorder="1" applyAlignment="1" applyProtection="1">
      <alignment horizontal="center"/>
      <protection hidden="1"/>
    </xf>
    <xf numFmtId="164" fontId="0" fillId="0" borderId="40" xfId="0" applyFont="1" applyBorder="1" applyAlignment="1" applyProtection="1">
      <alignment horizontal="center"/>
      <protection hidden="1"/>
    </xf>
    <xf numFmtId="164" fontId="0" fillId="0" borderId="3" xfId="0" applyFont="1" applyBorder="1" applyAlignment="1" applyProtection="1">
      <alignment horizontal="center" vertical="center" wrapText="1"/>
      <protection hidden="1"/>
    </xf>
    <xf numFmtId="164" fontId="0" fillId="0" borderId="1" xfId="0" applyBorder="1" applyAlignment="1" applyProtection="1">
      <alignment horizontal="center" vertical="center" wrapText="1"/>
      <protection hidden="1"/>
    </xf>
    <xf numFmtId="164" fontId="0" fillId="0" borderId="17" xfId="0" applyFont="1" applyBorder="1" applyAlignment="1" applyProtection="1">
      <alignment horizontal="left"/>
      <protection hidden="1"/>
    </xf>
    <xf numFmtId="164" fontId="5" fillId="0" borderId="4" xfId="0" applyFont="1" applyBorder="1" applyAlignment="1" applyProtection="1">
      <alignment horizontal="left" vertical="center"/>
      <protection hidden="1"/>
    </xf>
    <xf numFmtId="164" fontId="0" fillId="0" borderId="29" xfId="0" applyFont="1" applyBorder="1" applyAlignment="1" applyProtection="1">
      <alignment horizontal="left" vertical="center" wrapText="1"/>
      <protection hidden="1"/>
    </xf>
    <xf numFmtId="164" fontId="0" fillId="0" borderId="4" xfId="0" applyFont="1" applyBorder="1" applyAlignment="1" applyProtection="1">
      <alignment/>
      <protection hidden="1"/>
    </xf>
    <xf numFmtId="164" fontId="16" fillId="0" borderId="14" xfId="0" applyFont="1" applyBorder="1" applyAlignment="1" applyProtection="1">
      <alignment horizontal="center"/>
      <protection hidden="1"/>
    </xf>
    <xf numFmtId="164" fontId="16" fillId="0" borderId="1" xfId="0" applyFont="1" applyBorder="1" applyAlignment="1" applyProtection="1">
      <alignment horizontal="center"/>
      <protection hidden="1"/>
    </xf>
    <xf numFmtId="164" fontId="0" fillId="0" borderId="30" xfId="0" applyBorder="1" applyAlignment="1" applyProtection="1">
      <alignment horizontal="center" vertical="center"/>
      <protection hidden="1"/>
    </xf>
    <xf numFmtId="164" fontId="0" fillId="0" borderId="30" xfId="0" applyFont="1" applyBorder="1" applyAlignment="1" applyProtection="1">
      <alignment/>
      <protection hidden="1"/>
    </xf>
    <xf numFmtId="164" fontId="0" fillId="0" borderId="30" xfId="0" applyBorder="1" applyAlignment="1" applyProtection="1">
      <alignment horizontal="center" vertical="center" wrapText="1"/>
      <protection hidden="1"/>
    </xf>
    <xf numFmtId="164" fontId="0" fillId="0" borderId="0" xfId="0" applyFont="1" applyBorder="1" applyAlignment="1" applyProtection="1">
      <alignment horizontal="left" wrapText="1"/>
      <protection hidden="1"/>
    </xf>
    <xf numFmtId="164" fontId="0" fillId="0" borderId="0" xfId="0" applyBorder="1" applyAlignment="1" applyProtection="1">
      <alignment wrapText="1"/>
      <protection hidden="1"/>
    </xf>
    <xf numFmtId="164" fontId="0" fillId="0" borderId="4" xfId="0" applyFont="1" applyBorder="1" applyAlignment="1" applyProtection="1">
      <alignment horizontal="left" wrapText="1"/>
      <protection hidden="1"/>
    </xf>
    <xf numFmtId="164" fontId="0" fillId="0" borderId="40" xfId="0" applyFont="1" applyBorder="1" applyAlignment="1" applyProtection="1">
      <alignment horizontal="center" vertical="center"/>
      <protection hidden="1"/>
    </xf>
    <xf numFmtId="164" fontId="16" fillId="0" borderId="12" xfId="0" applyFont="1" applyBorder="1" applyAlignment="1" applyProtection="1">
      <alignment horizontal="center" vertical="center" wrapText="1"/>
      <protection hidden="1"/>
    </xf>
    <xf numFmtId="164" fontId="16" fillId="0" borderId="41" xfId="0" applyFont="1" applyBorder="1" applyAlignment="1" applyProtection="1">
      <alignment horizontal="center" vertical="center" wrapText="1"/>
      <protection hidden="1"/>
    </xf>
    <xf numFmtId="164" fontId="2" fillId="0" borderId="4" xfId="0" applyFont="1" applyBorder="1" applyAlignment="1" applyProtection="1">
      <alignment vertical="center" wrapText="1"/>
      <protection hidden="1"/>
    </xf>
    <xf numFmtId="164" fontId="2" fillId="0" borderId="17" xfId="0" applyFont="1" applyBorder="1" applyAlignment="1" applyProtection="1">
      <alignment vertical="center" wrapText="1"/>
      <protection hidden="1"/>
    </xf>
    <xf numFmtId="164" fontId="0" fillId="0" borderId="40" xfId="0" applyFont="1" applyBorder="1" applyAlignment="1" applyProtection="1">
      <alignment horizontal="center" vertical="center" wrapText="1"/>
      <protection hidden="1"/>
    </xf>
    <xf numFmtId="164" fontId="0" fillId="0" borderId="17" xfId="0" applyBorder="1" applyAlignment="1" applyProtection="1">
      <alignment horizontal="center" vertical="center" wrapText="1"/>
      <protection hidden="1"/>
    </xf>
    <xf numFmtId="164" fontId="16" fillId="0" borderId="42" xfId="0" applyFont="1" applyBorder="1" applyAlignment="1" applyProtection="1">
      <alignment horizontal="center" vertical="center" wrapText="1"/>
      <protection hidden="1"/>
    </xf>
    <xf numFmtId="164" fontId="0" fillId="0" borderId="33" xfId="0" applyFont="1" applyBorder="1" applyAlignment="1" applyProtection="1">
      <alignment vertical="center"/>
      <protection hidden="1"/>
    </xf>
    <xf numFmtId="164" fontId="0" fillId="0" borderId="34" xfId="0" applyFont="1" applyBorder="1" applyAlignment="1" applyProtection="1">
      <alignment vertical="center"/>
      <protection hidden="1"/>
    </xf>
    <xf numFmtId="164" fontId="0" fillId="0" borderId="4" xfId="0" applyFont="1" applyBorder="1" applyAlignment="1" applyProtection="1">
      <alignment vertical="center"/>
      <protection hidden="1"/>
    </xf>
    <xf numFmtId="164" fontId="2" fillId="0" borderId="4" xfId="0" applyFont="1" applyBorder="1" applyAlignment="1" applyProtection="1">
      <alignment horizontal="left" vertical="center" wrapText="1"/>
      <protection hidden="1"/>
    </xf>
    <xf numFmtId="164" fontId="2" fillId="0" borderId="17" xfId="0" applyFont="1" applyBorder="1" applyAlignment="1" applyProtection="1">
      <alignment horizontal="left" vertical="center" wrapText="1"/>
      <protection hidden="1"/>
    </xf>
    <xf numFmtId="164" fontId="17" fillId="0" borderId="2" xfId="0" applyFont="1" applyBorder="1" applyAlignment="1" applyProtection="1">
      <alignment horizontal="center" vertical="center" wrapText="1"/>
      <protection hidden="1"/>
    </xf>
    <xf numFmtId="164" fontId="16" fillId="0" borderId="2" xfId="0" applyFont="1" applyBorder="1" applyAlignment="1" applyProtection="1">
      <alignment horizontal="center" vertical="center" wrapText="1"/>
      <protection hidden="1"/>
    </xf>
    <xf numFmtId="164" fontId="16" fillId="0" borderId="13" xfId="0" applyFont="1" applyBorder="1" applyAlignment="1" applyProtection="1">
      <alignment horizontal="center"/>
      <protection hidden="1"/>
    </xf>
    <xf numFmtId="164" fontId="16" fillId="0" borderId="3" xfId="0" applyFont="1" applyBorder="1" applyAlignment="1" applyProtection="1">
      <alignment/>
      <protection hidden="1"/>
    </xf>
    <xf numFmtId="164" fontId="16" fillId="0" borderId="1" xfId="0" applyFont="1" applyBorder="1" applyAlignment="1" applyProtection="1">
      <alignment/>
      <protection hidden="1"/>
    </xf>
    <xf numFmtId="164" fontId="0" fillId="0" borderId="4" xfId="0" applyFont="1" applyBorder="1" applyAlignment="1" applyProtection="1">
      <alignment horizontal="center"/>
      <protection hidden="1"/>
    </xf>
    <xf numFmtId="164" fontId="0" fillId="0" borderId="1" xfId="0" applyBorder="1" applyAlignment="1" applyProtection="1">
      <alignment/>
      <protection hidden="1"/>
    </xf>
    <xf numFmtId="164" fontId="16" fillId="0" borderId="13" xfId="0" applyFont="1" applyBorder="1" applyAlignment="1" applyProtection="1">
      <alignment horizontal="center" vertical="center" wrapText="1"/>
      <protection hidden="1"/>
    </xf>
    <xf numFmtId="164" fontId="16" fillId="0" borderId="39" xfId="0" applyFont="1" applyBorder="1" applyAlignment="1" applyProtection="1">
      <alignment horizontal="center" vertical="center" wrapText="1"/>
      <protection hidden="1"/>
    </xf>
    <xf numFmtId="164" fontId="16" fillId="0" borderId="1" xfId="0" applyFont="1" applyBorder="1" applyAlignment="1" applyProtection="1">
      <alignment horizontal="center" vertical="center" wrapText="1"/>
      <protection hidden="1"/>
    </xf>
    <xf numFmtId="164" fontId="16" fillId="0" borderId="4" xfId="0" applyFont="1" applyBorder="1" applyAlignment="1" applyProtection="1">
      <alignment horizontal="center" vertical="center" wrapText="1"/>
      <protection hidden="1"/>
    </xf>
    <xf numFmtId="164" fontId="0" fillId="0" borderId="17" xfId="0" applyFont="1" applyBorder="1" applyAlignment="1" applyProtection="1">
      <alignment horizontal="left" vertical="center"/>
      <protection hidden="1"/>
    </xf>
    <xf numFmtId="164" fontId="16" fillId="0" borderId="43" xfId="0" applyFont="1" applyBorder="1" applyAlignment="1" applyProtection="1">
      <alignment horizontal="center" vertical="center" wrapText="1"/>
      <protection hidden="1"/>
    </xf>
    <xf numFmtId="164" fontId="16" fillId="0" borderId="19" xfId="0" applyFont="1" applyBorder="1" applyAlignment="1" applyProtection="1">
      <alignment horizontal="center" vertical="center" wrapText="1"/>
      <protection hidden="1"/>
    </xf>
    <xf numFmtId="164" fontId="16" fillId="0" borderId="28" xfId="0" applyFont="1" applyBorder="1" applyAlignment="1" applyProtection="1">
      <alignment horizontal="center" vertical="center" wrapText="1"/>
      <protection hidden="1"/>
    </xf>
    <xf numFmtId="164" fontId="0" fillId="0" borderId="17" xfId="0" applyFont="1" applyBorder="1" applyAlignment="1" applyProtection="1">
      <alignment vertical="center"/>
      <protection hidden="1"/>
    </xf>
    <xf numFmtId="164" fontId="0" fillId="0" borderId="30" xfId="0" applyFont="1" applyBorder="1" applyAlignment="1" applyProtection="1">
      <alignment horizontal="center" vertical="center" wrapText="1"/>
      <protection hidden="1"/>
    </xf>
  </cellXfs>
  <cellStyles count="7">
    <cellStyle name="Normal" xfId="0"/>
    <cellStyle name="Percent" xfId="15"/>
    <cellStyle name="Currency" xfId="16"/>
    <cellStyle name="Currency [0]" xfId="17"/>
    <cellStyle name="Comma" xfId="18"/>
    <cellStyle name="Comma [0]" xfId="19"/>
    <cellStyle name="Excel Built-in Explanatory Text" xfId="34"/>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9C3"/>
      <rgbColor rgb="007F7F7F"/>
      <rgbColor rgb="008EB4E3"/>
      <rgbColor rgb="00993366"/>
      <rgbColor rgb="00FFFFCC"/>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B0F0"/>
      <rgbColor rgb="00DCE6F2"/>
      <rgbColor rgb="00B7DEE8"/>
      <rgbColor rgb="00FFFF99"/>
      <rgbColor rgb="0093CDDD"/>
      <rgbColor rgb="00FF99CC"/>
      <rgbColor rgb="00CC99FF"/>
      <rgbColor rgb="00D9D9D9"/>
      <rgbColor rgb="003366FF"/>
      <rgbColor rgb="004BACC6"/>
      <rgbColor rgb="0099CC00"/>
      <rgbColor rgb="00FFCC00"/>
      <rgbColor rgb="00FF9900"/>
      <rgbColor rgb="00FF6600"/>
      <rgbColor rgb="004F81BD"/>
      <rgbColor rgb="0095B3D7"/>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0</xdr:row>
      <xdr:rowOff>200025</xdr:rowOff>
    </xdr:from>
    <xdr:ext cx="7391400" cy="704850"/>
    <xdr:sp>
      <xdr:nvSpPr>
        <xdr:cNvPr id="0" name="CustomShape 1"/>
        <xdr:cNvSpPr/>
      </xdr:nvSpPr>
      <xdr:spPr>
        <a:xfrm>
          <a:off x="1895475" y="200025"/>
          <a:ext cx="7391400" cy="704850"/>
        </a:xfrm>
        <a:prstGeom prst="rect">
          <a:avLst/>
        </a:prstGeom>
        <a:solidFill>
          <a:srgbClr val="FFFFFF"/>
        </a:solidFill>
        <a:ln w="19080">
          <a:solidFill>
            <a:srgbClr val="ffffff"/>
          </a:solidFill>
          <a:miter/>
          <a:headEnd type="none"/>
          <a:tailEnd type="none"/>
        </a:ln>
      </xdr:spPr>
      <xdr:style>
        <a:lnRef idx="0">
          <a:srgbClr val="000000"/>
        </a:lnRef>
        <a:fillRef idx="0">
          <a:schemeClr val="accent1"/>
        </a:fillRef>
        <a:effectRef idx="0">
          <a:srgbClr val="000000"/>
        </a:effectRef>
        <a:fontRef idx="minor">
          <a:schemeClr val="tx1"/>
        </a:fontRef>
      </xdr:style>
      <xdr:txBody>
        <a:bodyPr lIns="90000" rIns="90000" tIns="45000" bIns="45000"/>
        <a:p>
          <a:pPr>
            <a:lnSpc>
              <a:spcPct val="100000"/>
            </a:lnSpc>
          </a:pPr>
          <a:r>
            <a:rPr b="0" lang="pt-BR" sz="1100" spc="-1" strike="noStrike">
              <a:solidFill>
                <a:srgbClr val="000000"/>
              </a:solidFill>
              <a:uFill>
                <a:solidFill>
                  <a:srgbClr val="ffffff"/>
                </a:solidFill>
              </a:uFill>
              <a:latin typeface="Arial"/>
            </a:rPr>
            <a:t>República Federativa do Brasil – Estado do Rio de Janeiro</a:t>
          </a:r>
          <a:endParaRPr b="0" lang="pt-BR" sz="1200" spc="-1" strike="noStrike">
            <a:solidFill>
              <a:srgbClr val="000000"/>
            </a:solidFill>
            <a:uFill>
              <a:solidFill>
                <a:srgbClr val="ffffff"/>
              </a:solidFill>
            </a:uFill>
            <a:latin typeface="Times New Roman"/>
          </a:endParaRPr>
        </a:p>
        <a:p>
          <a:pPr>
            <a:lnSpc>
              <a:spcPct val="100000"/>
            </a:lnSpc>
          </a:pPr>
          <a:r>
            <a:rPr b="1" lang="pt-BR" sz="1200" spc="-1" strike="noStrike">
              <a:solidFill>
                <a:srgbClr val="000000"/>
              </a:solidFill>
              <a:uFill>
                <a:solidFill>
                  <a:srgbClr val="ffffff"/>
                </a:solidFill>
              </a:uFill>
              <a:latin typeface="Arial"/>
            </a:rPr>
            <a:t>Prefeitura Municipal de Quissamã</a:t>
          </a:r>
          <a:endParaRPr b="0" lang="pt-BR" sz="1200" spc="-1" strike="noStrike">
            <a:solidFill>
              <a:srgbClr val="000000"/>
            </a:solidFill>
            <a:uFill>
              <a:solidFill>
                <a:srgbClr val="ffffff"/>
              </a:solidFill>
            </a:uFill>
            <a:latin typeface="Times New Roman"/>
          </a:endParaRPr>
        </a:p>
        <a:p>
          <a:pPr>
            <a:lnSpc>
              <a:spcPct val="100000"/>
            </a:lnSpc>
          </a:pPr>
          <a:r>
            <a:rPr b="0" lang="pt-BR" sz="1200" spc="-1" strike="noStrike">
              <a:solidFill>
                <a:srgbClr val="000000"/>
              </a:solidFill>
              <a:uFill>
                <a:solidFill>
                  <a:srgbClr val="ffffff"/>
                </a:solidFill>
              </a:uFill>
              <a:latin typeface="Arial"/>
            </a:rPr>
            <a:t>Rua Conde de Araruama, nº425 – Quissamã – Rio de Janeiro</a:t>
          </a:r>
          <a:endParaRPr b="0" lang="pt-BR" sz="1200" spc="-1" strike="noStrike">
            <a:solidFill>
              <a:srgbClr val="000000"/>
            </a:solidFill>
            <a:uFill>
              <a:solidFill>
                <a:srgbClr val="ffffff"/>
              </a:solidFill>
            </a:uFill>
            <a:latin typeface="Times New Roman"/>
          </a:endParaRPr>
        </a:p>
        <a:p>
          <a:pPr>
            <a:lnSpc>
              <a:spcPct val="100000"/>
            </a:lnSpc>
          </a:pPr>
          <a:r>
            <a:rPr b="1" lang="pt-BR" sz="1200" spc="-1" strike="noStrike">
              <a:solidFill>
                <a:srgbClr val="000000"/>
              </a:solidFill>
              <a:uFill>
                <a:solidFill>
                  <a:srgbClr val="ffffff"/>
                </a:solidFill>
              </a:uFill>
              <a:latin typeface="Arial"/>
            </a:rPr>
            <a:t>Secretaria Municipal de Obras, Serviços Públicos e Urbanismo</a:t>
          </a:r>
          <a:endParaRPr b="0" lang="pt-BR" sz="1200" spc="-1" strike="noStrike">
            <a:solidFill>
              <a:srgbClr val="000000"/>
            </a:solidFill>
            <a:uFill>
              <a:solidFill>
                <a:srgbClr val="ffffff"/>
              </a:solidFill>
            </a:uFill>
            <a:latin typeface="Times New Roman"/>
          </a:endParaRPr>
        </a:p>
        <a:p>
          <a:pPr>
            <a:lnSpc>
              <a:spcPct val="100000"/>
            </a:lnSpc>
          </a:pPr>
          <a:endParaRPr b="0" lang="pt-BR" sz="1200" spc="-1" strike="noStrike">
            <a:solidFill>
              <a:srgbClr val="000000"/>
            </a:solidFill>
            <a:uFill>
              <a:solidFill>
                <a:srgbClr val="ffffff"/>
              </a:solidFill>
            </a:uFill>
            <a:latin typeface="Times New Roman"/>
          </a:endParaRPr>
        </a:p>
      </xdr:txBody>
    </xdr:sp>
    <xdr:clientData/>
  </xdr:oneCellAnchor>
  <xdr:twoCellAnchor editAs="absolute">
    <xdr:from>
      <xdr:col>0</xdr:col>
      <xdr:colOff>523875</xdr:colOff>
      <xdr:row>0</xdr:row>
      <xdr:rowOff>9525</xdr:rowOff>
    </xdr:from>
    <xdr:to>
      <xdr:col>2</xdr:col>
      <xdr:colOff>352425</xdr:colOff>
      <xdr:row>5</xdr:row>
      <xdr:rowOff>76200</xdr:rowOff>
    </xdr:to>
    <xdr:pic>
      <xdr:nvPicPr>
        <xdr:cNvPr id="1" name="Object 1"/>
        <xdr:cNvPicPr preferRelativeResize="1">
          <a:picLocks noChangeAspect="1"/>
        </xdr:cNvPicPr>
      </xdr:nvPicPr>
      <xdr:blipFill>
        <a:blip r:embed="rId1"/>
        <a:stretch>
          <a:fillRect/>
        </a:stretch>
      </xdr:blipFill>
      <xdr:spPr>
        <a:xfrm>
          <a:off x="523875" y="9525"/>
          <a:ext cx="1085850" cy="914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0</xdr:row>
      <xdr:rowOff>66675</xdr:rowOff>
    </xdr:from>
    <xdr:to>
      <xdr:col>1</xdr:col>
      <xdr:colOff>800100</xdr:colOff>
      <xdr:row>5</xdr:row>
      <xdr:rowOff>0</xdr:rowOff>
    </xdr:to>
    <xdr:pic>
      <xdr:nvPicPr>
        <xdr:cNvPr id="2" name="Object 1"/>
        <xdr:cNvPicPr preferRelativeResize="1">
          <a:picLocks noChangeAspect="1"/>
        </xdr:cNvPicPr>
      </xdr:nvPicPr>
      <xdr:blipFill>
        <a:blip r:embed="rId1"/>
        <a:stretch>
          <a:fillRect/>
        </a:stretch>
      </xdr:blipFill>
      <xdr:spPr>
        <a:xfrm>
          <a:off x="638175" y="66675"/>
          <a:ext cx="771525" cy="8858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17</xdr:row>
      <xdr:rowOff>19050</xdr:rowOff>
    </xdr:from>
    <xdr:to>
      <xdr:col>6</xdr:col>
      <xdr:colOff>76200</xdr:colOff>
      <xdr:row>19</xdr:row>
      <xdr:rowOff>114300</xdr:rowOff>
    </xdr:to>
    <xdr:pic>
      <xdr:nvPicPr>
        <xdr:cNvPr id="3" name="Imagem 1"/>
        <xdr:cNvPicPr preferRelativeResize="1">
          <a:picLocks noChangeAspect="1"/>
        </xdr:cNvPicPr>
      </xdr:nvPicPr>
      <xdr:blipFill>
        <a:blip r:embed="rId1"/>
        <a:stretch>
          <a:fillRect/>
        </a:stretch>
      </xdr:blipFill>
      <xdr:spPr>
        <a:xfrm>
          <a:off x="57150" y="3314700"/>
          <a:ext cx="3505200" cy="476250"/>
        </a:xfrm>
        <a:prstGeom prst="rect">
          <a:avLst/>
        </a:prstGeom>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N314"/>
  <sheetViews>
    <sheetView showGridLines="0" tabSelected="1" zoomScale="80" zoomScaleNormal="80" workbookViewId="0" topLeftCell="A226">
      <selection activeCell="B12" sqref="B12"/>
    </sheetView>
  </sheetViews>
  <sheetFormatPr defaultColWidth="9.140625" defaultRowHeight="15"/>
  <cols>
    <col min="1" max="1" width="8.421875" style="1" customWidth="1"/>
    <col min="2" max="2" width="10.421875" style="1" customWidth="1"/>
    <col min="3" max="3" width="12.57421875" style="1" customWidth="1"/>
    <col min="4" max="4" width="11.8515625" style="1" customWidth="1"/>
    <col min="5" max="5" width="14.7109375" style="1" customWidth="1"/>
    <col min="6" max="6" width="78.421875" style="1" customWidth="1"/>
    <col min="7" max="7" width="8.8515625" style="1" customWidth="1"/>
    <col min="8" max="8" width="11.28125" style="1" customWidth="1"/>
    <col min="9" max="9" width="15.00390625" style="1" customWidth="1"/>
    <col min="10" max="10" width="17.57421875" style="1" customWidth="1"/>
    <col min="11" max="12" width="14.8515625" style="1" customWidth="1"/>
    <col min="13" max="13" width="14.00390625" style="1" customWidth="1"/>
    <col min="14" max="14" width="15.8515625" style="1" customWidth="1"/>
    <col min="15" max="1025" width="11.7109375" style="1" customWidth="1"/>
  </cols>
  <sheetData>
    <row r="1" spans="1:10" ht="15.75" customHeight="1">
      <c r="A1" s="2"/>
      <c r="B1" s="2"/>
      <c r="C1" s="2"/>
      <c r="D1" s="2"/>
      <c r="E1" s="2"/>
      <c r="F1" s="2"/>
      <c r="G1" s="2"/>
      <c r="H1" s="2"/>
      <c r="I1" s="2"/>
      <c r="J1" s="2"/>
    </row>
    <row r="2" spans="1:10" ht="12.75">
      <c r="A2" s="2"/>
      <c r="B2" s="2"/>
      <c r="C2" s="2"/>
      <c r="D2" s="2"/>
      <c r="E2" s="2"/>
      <c r="F2" s="2"/>
      <c r="G2" s="2"/>
      <c r="H2" s="2"/>
      <c r="I2" s="2"/>
      <c r="J2" s="2"/>
    </row>
    <row r="3" spans="1:10" ht="12.75">
      <c r="A3" s="2"/>
      <c r="B3" s="2"/>
      <c r="C3" s="2"/>
      <c r="D3" s="2"/>
      <c r="E3" s="2"/>
      <c r="F3" s="2"/>
      <c r="G3" s="2"/>
      <c r="H3" s="2"/>
      <c r="I3" s="2"/>
      <c r="J3" s="2"/>
    </row>
    <row r="4" spans="1:10" ht="12.75">
      <c r="A4" s="2"/>
      <c r="B4" s="2"/>
      <c r="C4" s="2"/>
      <c r="D4" s="2"/>
      <c r="E4" s="2"/>
      <c r="F4" s="2"/>
      <c r="G4" s="2"/>
      <c r="H4" s="2"/>
      <c r="I4" s="2"/>
      <c r="J4" s="2"/>
    </row>
    <row r="5" spans="1:10" ht="12.75">
      <c r="A5" s="2"/>
      <c r="B5" s="2"/>
      <c r="C5" s="2"/>
      <c r="D5" s="2"/>
      <c r="E5" s="2"/>
      <c r="F5" s="2"/>
      <c r="G5" s="2"/>
      <c r="H5" s="2"/>
      <c r="I5" s="2"/>
      <c r="J5" s="2"/>
    </row>
    <row r="6" spans="1:10" ht="12.75">
      <c r="A6" s="2"/>
      <c r="B6" s="2"/>
      <c r="C6" s="2"/>
      <c r="D6" s="2"/>
      <c r="E6" s="2"/>
      <c r="F6" s="2"/>
      <c r="G6" s="2"/>
      <c r="H6" s="2"/>
      <c r="I6" s="2"/>
      <c r="J6" s="2"/>
    </row>
    <row r="7" spans="1:10" ht="15.75" customHeight="1">
      <c r="A7" s="3" t="s">
        <v>0</v>
      </c>
      <c r="B7" s="3"/>
      <c r="C7" s="3"/>
      <c r="D7" s="3"/>
      <c r="E7" s="3"/>
      <c r="F7" s="3"/>
      <c r="G7" s="3"/>
      <c r="H7" s="3"/>
      <c r="I7" s="3"/>
      <c r="J7" s="3" t="s">
        <v>1</v>
      </c>
    </row>
    <row r="8" spans="1:10" ht="48.75" customHeight="1">
      <c r="A8" s="3"/>
      <c r="B8" s="3"/>
      <c r="C8" s="3"/>
      <c r="D8" s="3"/>
      <c r="E8" s="3"/>
      <c r="F8" s="3"/>
      <c r="G8" s="3"/>
      <c r="H8" s="3"/>
      <c r="I8" s="3"/>
      <c r="J8" s="3"/>
    </row>
    <row r="9" spans="1:10" ht="30" customHeight="1">
      <c r="A9" s="4" t="s">
        <v>2</v>
      </c>
      <c r="B9" s="4" t="s">
        <v>3</v>
      </c>
      <c r="C9" s="4" t="s">
        <v>4</v>
      </c>
      <c r="D9" s="4" t="s">
        <v>5</v>
      </c>
      <c r="E9" s="4" t="s">
        <v>6</v>
      </c>
      <c r="F9" s="4" t="s">
        <v>7</v>
      </c>
      <c r="G9" s="4" t="s">
        <v>8</v>
      </c>
      <c r="H9" s="4" t="s">
        <v>9</v>
      </c>
      <c r="I9" s="4" t="s">
        <v>10</v>
      </c>
      <c r="J9" s="4" t="s">
        <v>11</v>
      </c>
    </row>
    <row r="10" spans="1:10" ht="18" customHeight="1">
      <c r="A10" s="5">
        <v>1</v>
      </c>
      <c r="B10" s="6" t="s">
        <v>12</v>
      </c>
      <c r="C10" s="6"/>
      <c r="D10" s="6"/>
      <c r="E10" s="6"/>
      <c r="F10" s="6"/>
      <c r="G10" s="6"/>
      <c r="H10" s="6"/>
      <c r="I10" s="7"/>
      <c r="J10" s="8">
        <f>ROUND(SUM(J11:J19),2)</f>
        <v>836288.64</v>
      </c>
    </row>
    <row r="11" spans="1:11" ht="25.5">
      <c r="A11" s="9" t="s">
        <v>13</v>
      </c>
      <c r="B11" s="10"/>
      <c r="C11" s="10"/>
      <c r="D11" s="10"/>
      <c r="E11" s="11" t="s">
        <v>14</v>
      </c>
      <c r="F11" s="12" t="s">
        <v>15</v>
      </c>
      <c r="G11" s="11" t="s">
        <v>16</v>
      </c>
      <c r="H11" s="13">
        <v>12</v>
      </c>
      <c r="I11" s="13">
        <v>24833.6</v>
      </c>
      <c r="J11" s="13">
        <f>ROUND(H11*I11,2)</f>
        <v>298003.2</v>
      </c>
      <c r="K11" s="14"/>
    </row>
    <row r="12" spans="1:11" ht="28.5" customHeight="1">
      <c r="A12" s="9" t="s">
        <v>17</v>
      </c>
      <c r="B12" s="10"/>
      <c r="C12" s="10"/>
      <c r="D12" s="10"/>
      <c r="E12" s="11" t="s">
        <v>18</v>
      </c>
      <c r="F12" s="12" t="s">
        <v>19</v>
      </c>
      <c r="G12" s="11" t="s">
        <v>20</v>
      </c>
      <c r="H12" s="13">
        <v>2112</v>
      </c>
      <c r="I12" s="13">
        <v>28.81</v>
      </c>
      <c r="J12" s="13">
        <f>ROUND(H12*I12,2)</f>
        <v>60846.72</v>
      </c>
      <c r="K12" s="14"/>
    </row>
    <row r="13" spans="1:11" ht="12.75">
      <c r="A13" s="9" t="s">
        <v>21</v>
      </c>
      <c r="B13" s="10"/>
      <c r="C13" s="10"/>
      <c r="D13" s="10"/>
      <c r="E13" s="11" t="s">
        <v>22</v>
      </c>
      <c r="F13" s="12" t="s">
        <v>23</v>
      </c>
      <c r="G13" s="11" t="s">
        <v>16</v>
      </c>
      <c r="H13" s="13">
        <v>12</v>
      </c>
      <c r="I13" s="13">
        <v>3044.8</v>
      </c>
      <c r="J13" s="13">
        <f>ROUND(H13*I13,2)</f>
        <v>36537.6</v>
      </c>
      <c r="K13" s="14"/>
    </row>
    <row r="14" spans="1:11" ht="12.75">
      <c r="A14" s="9" t="s">
        <v>24</v>
      </c>
      <c r="B14" s="10"/>
      <c r="C14" s="10"/>
      <c r="D14" s="10"/>
      <c r="E14" s="11" t="s">
        <v>25</v>
      </c>
      <c r="F14" s="12" t="s">
        <v>26</v>
      </c>
      <c r="G14" s="11" t="s">
        <v>16</v>
      </c>
      <c r="H14" s="13">
        <v>12</v>
      </c>
      <c r="I14" s="13">
        <v>3044.8</v>
      </c>
      <c r="J14" s="13">
        <f>ROUND(H14*I14,2)</f>
        <v>36537.6</v>
      </c>
      <c r="K14" s="14"/>
    </row>
    <row r="15" spans="1:11" ht="12.75">
      <c r="A15" s="9" t="s">
        <v>27</v>
      </c>
      <c r="B15" s="10"/>
      <c r="C15" s="10"/>
      <c r="D15" s="10"/>
      <c r="E15" s="11" t="s">
        <v>28</v>
      </c>
      <c r="F15" s="12" t="s">
        <v>29</v>
      </c>
      <c r="G15" s="11" t="s">
        <v>16</v>
      </c>
      <c r="H15" s="13">
        <v>12</v>
      </c>
      <c r="I15" s="13">
        <v>2207.04</v>
      </c>
      <c r="J15" s="13">
        <f>ROUND(H15*I15,2)</f>
        <v>26484.48</v>
      </c>
      <c r="K15" s="14"/>
    </row>
    <row r="16" spans="1:11" ht="12.75">
      <c r="A16" s="9" t="s">
        <v>30</v>
      </c>
      <c r="B16" s="10"/>
      <c r="C16" s="10"/>
      <c r="D16" s="10"/>
      <c r="E16" s="11" t="s">
        <v>31</v>
      </c>
      <c r="F16" s="12" t="s">
        <v>32</v>
      </c>
      <c r="G16" s="11" t="s">
        <v>16</v>
      </c>
      <c r="H16" s="13">
        <v>12</v>
      </c>
      <c r="I16" s="13">
        <v>4215.2</v>
      </c>
      <c r="J16" s="13">
        <f>ROUND(H16*I16,2)</f>
        <v>50582.4</v>
      </c>
      <c r="K16" s="14"/>
    </row>
    <row r="17" spans="1:11" ht="25.5">
      <c r="A17" s="9" t="s">
        <v>33</v>
      </c>
      <c r="B17" s="10"/>
      <c r="C17" s="10"/>
      <c r="D17" s="10"/>
      <c r="E17" s="11" t="s">
        <v>28</v>
      </c>
      <c r="F17" s="12" t="s">
        <v>34</v>
      </c>
      <c r="G17" s="15" t="s">
        <v>35</v>
      </c>
      <c r="H17" s="13">
        <v>120</v>
      </c>
      <c r="I17" s="13">
        <v>2207.04</v>
      </c>
      <c r="J17" s="13">
        <f>ROUND(H17*I17,2)</f>
        <v>264844.8</v>
      </c>
      <c r="K17" s="14"/>
    </row>
    <row r="18" spans="1:11" ht="12.75">
      <c r="A18" s="9" t="s">
        <v>36</v>
      </c>
      <c r="B18" s="10"/>
      <c r="C18" s="10"/>
      <c r="D18" s="10"/>
      <c r="E18" s="11" t="s">
        <v>37</v>
      </c>
      <c r="F18" s="12" t="s">
        <v>38</v>
      </c>
      <c r="G18" s="11" t="s">
        <v>16</v>
      </c>
      <c r="H18" s="13">
        <v>12</v>
      </c>
      <c r="I18" s="13">
        <v>2207.04</v>
      </c>
      <c r="J18" s="13">
        <f>ROUND(H18*I18,2)</f>
        <v>26484.48</v>
      </c>
      <c r="K18" s="14"/>
    </row>
    <row r="19" spans="1:11" ht="12.75">
      <c r="A19" s="9" t="s">
        <v>39</v>
      </c>
      <c r="B19" s="10"/>
      <c r="C19" s="10"/>
      <c r="D19" s="10"/>
      <c r="E19" s="11" t="s">
        <v>40</v>
      </c>
      <c r="F19" s="12" t="s">
        <v>41</v>
      </c>
      <c r="G19" s="11" t="s">
        <v>16</v>
      </c>
      <c r="H19" s="13">
        <v>12</v>
      </c>
      <c r="I19" s="13">
        <v>2997.28</v>
      </c>
      <c r="J19" s="13">
        <f>ROUND(H19*I19,2)</f>
        <v>35967.36</v>
      </c>
      <c r="K19" s="14"/>
    </row>
    <row r="20" spans="1:11" ht="12.75" customHeight="1">
      <c r="A20" s="16">
        <v>2</v>
      </c>
      <c r="B20" s="16" t="s">
        <v>42</v>
      </c>
      <c r="C20" s="16"/>
      <c r="D20" s="16"/>
      <c r="E20" s="16"/>
      <c r="F20" s="16"/>
      <c r="G20" s="16"/>
      <c r="H20" s="16"/>
      <c r="I20" s="16"/>
      <c r="J20" s="17">
        <f>ROUND(SUM(J21:J24),2)</f>
        <v>894996.96</v>
      </c>
      <c r="K20" s="14"/>
    </row>
    <row r="21" spans="1:11" ht="26.25" customHeight="1">
      <c r="A21" s="9" t="s">
        <v>43</v>
      </c>
      <c r="B21" s="10"/>
      <c r="C21" s="10"/>
      <c r="D21" s="10"/>
      <c r="E21" s="18" t="s">
        <v>44</v>
      </c>
      <c r="F21" s="19" t="s">
        <v>45</v>
      </c>
      <c r="G21" s="18" t="s">
        <v>16</v>
      </c>
      <c r="H21" s="20">
        <v>12</v>
      </c>
      <c r="I21" s="20">
        <v>4894.34</v>
      </c>
      <c r="J21" s="20">
        <f>ROUND(H21*I21,2)</f>
        <v>58732.08</v>
      </c>
      <c r="K21" s="14"/>
    </row>
    <row r="22" spans="1:11" ht="30" customHeight="1">
      <c r="A22" s="9" t="s">
        <v>46</v>
      </c>
      <c r="B22" s="10"/>
      <c r="C22" s="10"/>
      <c r="D22" s="10"/>
      <c r="E22" s="21" t="s">
        <v>47</v>
      </c>
      <c r="F22" s="22" t="s">
        <v>48</v>
      </c>
      <c r="G22" s="11" t="s">
        <v>16</v>
      </c>
      <c r="H22" s="20">
        <v>12</v>
      </c>
      <c r="I22" s="20">
        <v>6589.22</v>
      </c>
      <c r="J22" s="20">
        <f>ROUND(H22*I22,2)</f>
        <v>79070.64</v>
      </c>
      <c r="K22" s="14"/>
    </row>
    <row r="23" spans="1:11" ht="89.25" customHeight="1">
      <c r="A23" s="9" t="s">
        <v>49</v>
      </c>
      <c r="B23" s="10"/>
      <c r="C23" s="10"/>
      <c r="D23" s="10"/>
      <c r="E23" s="21" t="s">
        <v>50</v>
      </c>
      <c r="F23" s="22" t="s">
        <v>51</v>
      </c>
      <c r="G23" s="11" t="s">
        <v>20</v>
      </c>
      <c r="H23" s="20">
        <v>2112</v>
      </c>
      <c r="I23" s="20">
        <v>162.12</v>
      </c>
      <c r="J23" s="20">
        <f>ROUND(H23*I23,2)</f>
        <v>342397.44</v>
      </c>
      <c r="K23" s="14"/>
    </row>
    <row r="24" spans="1:11" ht="123.75" customHeight="1">
      <c r="A24" s="9" t="s">
        <v>52</v>
      </c>
      <c r="B24" s="10"/>
      <c r="C24" s="10"/>
      <c r="D24" s="10"/>
      <c r="E24" s="21" t="s">
        <v>53</v>
      </c>
      <c r="F24" s="22" t="s">
        <v>54</v>
      </c>
      <c r="G24" s="21" t="s">
        <v>20</v>
      </c>
      <c r="H24" s="20">
        <v>2112</v>
      </c>
      <c r="I24" s="20">
        <v>196.4</v>
      </c>
      <c r="J24" s="20">
        <f>ROUND(H24*I24,2)</f>
        <v>414796.8</v>
      </c>
      <c r="K24" s="14"/>
    </row>
    <row r="25" spans="1:10" ht="15.75" customHeight="1">
      <c r="A25" s="16">
        <v>3</v>
      </c>
      <c r="B25" s="16" t="s">
        <v>55</v>
      </c>
      <c r="C25" s="16"/>
      <c r="D25" s="16"/>
      <c r="E25" s="16"/>
      <c r="F25" s="16"/>
      <c r="G25" s="16"/>
      <c r="H25" s="16"/>
      <c r="I25" s="16"/>
      <c r="J25" s="23">
        <f>J26</f>
        <v>17460</v>
      </c>
    </row>
    <row r="26" spans="1:11" ht="59.25" customHeight="1">
      <c r="A26" s="9" t="s">
        <v>56</v>
      </c>
      <c r="B26" s="24"/>
      <c r="C26" s="24" t="s">
        <v>57</v>
      </c>
      <c r="D26" s="24"/>
      <c r="E26" s="21"/>
      <c r="F26" s="25" t="s">
        <v>58</v>
      </c>
      <c r="G26" s="15" t="s">
        <v>35</v>
      </c>
      <c r="H26" s="26">
        <v>72</v>
      </c>
      <c r="I26" s="27">
        <v>242.5</v>
      </c>
      <c r="J26" s="26">
        <f>ROUND(H26*I26,2)</f>
        <v>17460</v>
      </c>
      <c r="K26" s="14"/>
    </row>
    <row r="27" spans="1:10" ht="14.25" customHeight="1">
      <c r="A27" s="16">
        <v>4</v>
      </c>
      <c r="B27" s="6" t="s">
        <v>59</v>
      </c>
      <c r="C27" s="6"/>
      <c r="D27" s="6"/>
      <c r="E27" s="6"/>
      <c r="F27" s="6"/>
      <c r="G27" s="6"/>
      <c r="H27" s="6"/>
      <c r="I27" s="6"/>
      <c r="J27" s="8">
        <f>SUM(J28:J29)</f>
        <v>104130.98</v>
      </c>
    </row>
    <row r="28" spans="1:11" ht="21" customHeight="1">
      <c r="A28" s="9" t="s">
        <v>60</v>
      </c>
      <c r="B28" s="15" t="s">
        <v>61</v>
      </c>
      <c r="C28" s="15"/>
      <c r="D28" s="15"/>
      <c r="E28" s="15"/>
      <c r="F28" s="24" t="s">
        <v>62</v>
      </c>
      <c r="G28" s="15" t="s">
        <v>63</v>
      </c>
      <c r="H28" s="26">
        <v>28382</v>
      </c>
      <c r="I28" s="27">
        <v>2.19</v>
      </c>
      <c r="J28" s="26">
        <f>ROUND(H28*I28,2)</f>
        <v>62156.58</v>
      </c>
      <c r="K28" s="14"/>
    </row>
    <row r="29" spans="1:11" ht="21" customHeight="1">
      <c r="A29" s="9" t="s">
        <v>64</v>
      </c>
      <c r="B29" s="15" t="s">
        <v>65</v>
      </c>
      <c r="C29" s="15"/>
      <c r="D29" s="15"/>
      <c r="E29" s="15"/>
      <c r="F29" s="24" t="s">
        <v>66</v>
      </c>
      <c r="G29" s="15" t="s">
        <v>63</v>
      </c>
      <c r="H29" s="26">
        <v>1040</v>
      </c>
      <c r="I29" s="27">
        <v>40.36</v>
      </c>
      <c r="J29" s="26">
        <f>ROUND(H29*I29,2)</f>
        <v>41974.4</v>
      </c>
      <c r="K29" s="14"/>
    </row>
    <row r="30" spans="1:10" ht="14.25" customHeight="1">
      <c r="A30" s="16">
        <v>5</v>
      </c>
      <c r="B30" s="16" t="s">
        <v>67</v>
      </c>
      <c r="C30" s="16"/>
      <c r="D30" s="16"/>
      <c r="E30" s="16"/>
      <c r="F30" s="16"/>
      <c r="G30" s="16"/>
      <c r="H30" s="16"/>
      <c r="I30" s="16"/>
      <c r="J30" s="23">
        <f>ROUND(SUM(J31:J33),2)</f>
        <v>35799.28</v>
      </c>
    </row>
    <row r="31" spans="1:11" ht="52.5" customHeight="1">
      <c r="A31" s="9" t="s">
        <v>68</v>
      </c>
      <c r="B31" s="9"/>
      <c r="C31" s="9"/>
      <c r="D31" s="9"/>
      <c r="E31" s="9" t="s">
        <v>69</v>
      </c>
      <c r="F31" s="25" t="s">
        <v>70</v>
      </c>
      <c r="G31" s="9" t="s">
        <v>71</v>
      </c>
      <c r="H31" s="26">
        <v>12480</v>
      </c>
      <c r="I31" s="27">
        <v>0.76</v>
      </c>
      <c r="J31" s="26">
        <f>ROUND(H31*I31,2)</f>
        <v>9484.8</v>
      </c>
      <c r="K31" s="14"/>
    </row>
    <row r="32" spans="1:11" ht="63" customHeight="1">
      <c r="A32" s="9" t="s">
        <v>72</v>
      </c>
      <c r="B32" s="10"/>
      <c r="C32" s="15"/>
      <c r="D32" s="15"/>
      <c r="E32" s="21" t="s">
        <v>73</v>
      </c>
      <c r="F32" s="28" t="s">
        <v>74</v>
      </c>
      <c r="G32" s="15" t="s">
        <v>20</v>
      </c>
      <c r="H32" s="26">
        <v>86.66</v>
      </c>
      <c r="I32" s="27">
        <v>18.63</v>
      </c>
      <c r="J32" s="26">
        <f>ROUND(H32*I32,2)</f>
        <v>1614.48</v>
      </c>
      <c r="K32" s="14"/>
    </row>
    <row r="33" spans="1:11" ht="63" customHeight="1">
      <c r="A33" s="9" t="s">
        <v>75</v>
      </c>
      <c r="B33" s="9" t="s">
        <v>61</v>
      </c>
      <c r="C33" s="9"/>
      <c r="D33" s="9"/>
      <c r="E33" s="9"/>
      <c r="F33" s="28" t="s">
        <v>76</v>
      </c>
      <c r="G33" s="15" t="s">
        <v>77</v>
      </c>
      <c r="H33" s="26">
        <v>260</v>
      </c>
      <c r="I33" s="27">
        <v>95</v>
      </c>
      <c r="J33" s="26">
        <f>ROUND(H33*I33,2)</f>
        <v>24700</v>
      </c>
      <c r="K33" s="14"/>
    </row>
    <row r="34" spans="1:11" ht="12.75" customHeight="1">
      <c r="A34" s="16">
        <v>6</v>
      </c>
      <c r="B34" s="16" t="s">
        <v>78</v>
      </c>
      <c r="C34" s="16"/>
      <c r="D34" s="16"/>
      <c r="E34" s="16"/>
      <c r="F34" s="16"/>
      <c r="G34" s="16"/>
      <c r="H34" s="16"/>
      <c r="I34" s="16"/>
      <c r="J34" s="23">
        <f>ROUND(SUM(J35:J49),2)</f>
        <v>69687.18</v>
      </c>
      <c r="K34" s="29" t="e">
        <f>ROUND(SUM(#REF!),2)</f>
        <v>#REF!</v>
      </c>
    </row>
    <row r="35" spans="1:11" ht="25.5">
      <c r="A35" s="18" t="s">
        <v>79</v>
      </c>
      <c r="B35" s="18"/>
      <c r="C35" s="18" t="s">
        <v>80</v>
      </c>
      <c r="D35" s="18"/>
      <c r="E35" s="30"/>
      <c r="F35" s="31" t="s">
        <v>81</v>
      </c>
      <c r="G35" s="15" t="s">
        <v>35</v>
      </c>
      <c r="H35" s="32">
        <v>6</v>
      </c>
      <c r="I35" s="32">
        <v>2579.21</v>
      </c>
      <c r="J35" s="32">
        <f>ROUND(H35*I35,2)</f>
        <v>15475.26</v>
      </c>
      <c r="K35" s="14"/>
    </row>
    <row r="36" spans="1:11" ht="25.5">
      <c r="A36" s="18" t="s">
        <v>82</v>
      </c>
      <c r="B36" s="18">
        <v>10408</v>
      </c>
      <c r="C36" s="18"/>
      <c r="D36" s="18"/>
      <c r="E36" s="33"/>
      <c r="F36" s="25" t="s">
        <v>83</v>
      </c>
      <c r="G36" s="15" t="s">
        <v>35</v>
      </c>
      <c r="H36" s="34">
        <v>26</v>
      </c>
      <c r="I36" s="27">
        <v>148.73</v>
      </c>
      <c r="J36" s="32">
        <f>ROUND(H36*I36,2)</f>
        <v>3866.98</v>
      </c>
      <c r="K36" s="14"/>
    </row>
    <row r="37" spans="1:11" ht="12.75">
      <c r="A37" s="18" t="s">
        <v>84</v>
      </c>
      <c r="B37" s="18"/>
      <c r="C37" s="18" t="s">
        <v>85</v>
      </c>
      <c r="D37" s="18"/>
      <c r="E37" s="30"/>
      <c r="F37" s="35" t="s">
        <v>86</v>
      </c>
      <c r="G37" s="15" t="s">
        <v>35</v>
      </c>
      <c r="H37" s="34">
        <v>6</v>
      </c>
      <c r="I37" s="32">
        <v>910.17</v>
      </c>
      <c r="J37" s="32">
        <f>ROUND(H37*I37,2)</f>
        <v>5461.02</v>
      </c>
      <c r="K37" s="14"/>
    </row>
    <row r="38" spans="1:11" ht="12.75">
      <c r="A38" s="18" t="s">
        <v>87</v>
      </c>
      <c r="B38" s="18"/>
      <c r="C38" s="18" t="s">
        <v>88</v>
      </c>
      <c r="D38" s="18"/>
      <c r="E38" s="30"/>
      <c r="F38" s="36" t="s">
        <v>89</v>
      </c>
      <c r="G38" s="15" t="s">
        <v>35</v>
      </c>
      <c r="H38" s="34">
        <v>26</v>
      </c>
      <c r="I38" s="32">
        <v>75.17</v>
      </c>
      <c r="J38" s="32">
        <f>ROUND(H38*I38,2)</f>
        <v>1954.42</v>
      </c>
      <c r="K38" s="14"/>
    </row>
    <row r="39" spans="1:11" ht="12.75">
      <c r="A39" s="18" t="s">
        <v>90</v>
      </c>
      <c r="B39" s="18"/>
      <c r="C39" s="18" t="s">
        <v>91</v>
      </c>
      <c r="D39" s="18"/>
      <c r="E39" s="37"/>
      <c r="F39" s="37" t="s">
        <v>92</v>
      </c>
      <c r="G39" s="15" t="s">
        <v>35</v>
      </c>
      <c r="H39" s="27">
        <v>12</v>
      </c>
      <c r="I39" s="27">
        <v>443.95</v>
      </c>
      <c r="J39" s="32">
        <f>ROUND(H39*I39,2)</f>
        <v>5327.4</v>
      </c>
      <c r="K39" s="14"/>
    </row>
    <row r="40" spans="1:11" ht="12.75">
      <c r="A40" s="18" t="s">
        <v>93</v>
      </c>
      <c r="B40" s="18"/>
      <c r="C40" s="18" t="s">
        <v>94</v>
      </c>
      <c r="D40" s="18"/>
      <c r="E40" s="37"/>
      <c r="F40" s="38" t="s">
        <v>95</v>
      </c>
      <c r="G40" s="15" t="s">
        <v>35</v>
      </c>
      <c r="H40" s="27">
        <v>14</v>
      </c>
      <c r="I40" s="27">
        <v>240.35</v>
      </c>
      <c r="J40" s="32">
        <f>ROUND(H40*I40,2)</f>
        <v>3364.9</v>
      </c>
      <c r="K40" s="14"/>
    </row>
    <row r="41" spans="1:11" ht="25.5">
      <c r="A41" s="18" t="s">
        <v>96</v>
      </c>
      <c r="B41" s="18">
        <v>10406</v>
      </c>
      <c r="C41" s="18"/>
      <c r="D41" s="18"/>
      <c r="E41" s="30"/>
      <c r="F41" s="35" t="s">
        <v>97</v>
      </c>
      <c r="G41" s="15" t="s">
        <v>35</v>
      </c>
      <c r="H41" s="32">
        <v>14</v>
      </c>
      <c r="I41" s="27">
        <v>293.77</v>
      </c>
      <c r="J41" s="32">
        <f>ROUND(H41*I41,2)</f>
        <v>4112.78</v>
      </c>
      <c r="K41" s="14"/>
    </row>
    <row r="42" spans="1:11" ht="25.5">
      <c r="A42" s="18" t="s">
        <v>98</v>
      </c>
      <c r="B42" s="18">
        <v>10407</v>
      </c>
      <c r="C42" s="18"/>
      <c r="D42" s="18"/>
      <c r="E42" s="33"/>
      <c r="F42" s="35" t="s">
        <v>99</v>
      </c>
      <c r="G42" s="15" t="s">
        <v>35</v>
      </c>
      <c r="H42" s="34">
        <v>12</v>
      </c>
      <c r="I42" s="27">
        <v>455.64</v>
      </c>
      <c r="J42" s="32">
        <f>ROUND(H42*I42,2)</f>
        <v>5467.68</v>
      </c>
      <c r="K42" s="14"/>
    </row>
    <row r="43" spans="1:11" ht="12.75">
      <c r="A43" s="18" t="s">
        <v>100</v>
      </c>
      <c r="B43" s="18">
        <v>36373</v>
      </c>
      <c r="C43" s="18"/>
      <c r="D43" s="18"/>
      <c r="E43" s="33"/>
      <c r="F43" s="25" t="s">
        <v>101</v>
      </c>
      <c r="G43" s="18" t="s">
        <v>102</v>
      </c>
      <c r="H43" s="34">
        <v>180</v>
      </c>
      <c r="I43" s="27">
        <v>24.61</v>
      </c>
      <c r="J43" s="32">
        <f>ROUND(H43*I43,2)</f>
        <v>4429.8</v>
      </c>
      <c r="K43" s="14"/>
    </row>
    <row r="44" spans="1:11" ht="12.75">
      <c r="A44" s="18" t="s">
        <v>103</v>
      </c>
      <c r="B44" s="39">
        <v>9825</v>
      </c>
      <c r="C44" s="18"/>
      <c r="D44" s="18"/>
      <c r="E44" s="24"/>
      <c r="F44" s="25" t="s">
        <v>104</v>
      </c>
      <c r="G44" s="18" t="s">
        <v>102</v>
      </c>
      <c r="H44" s="34">
        <v>120</v>
      </c>
      <c r="I44" s="27">
        <v>35.84</v>
      </c>
      <c r="J44" s="32">
        <f>ROUND(H44*I44,2)</f>
        <v>4300.8</v>
      </c>
      <c r="K44" s="14"/>
    </row>
    <row r="45" spans="1:11" ht="12.75">
      <c r="A45" s="18" t="s">
        <v>105</v>
      </c>
      <c r="B45" s="39">
        <v>9828</v>
      </c>
      <c r="C45" s="18"/>
      <c r="D45" s="18"/>
      <c r="E45" s="24"/>
      <c r="F45" s="25" t="s">
        <v>106</v>
      </c>
      <c r="G45" s="18" t="s">
        <v>102</v>
      </c>
      <c r="H45" s="34">
        <v>80</v>
      </c>
      <c r="I45" s="27">
        <v>69.88</v>
      </c>
      <c r="J45" s="32">
        <f>ROUND(H45*I45,2)</f>
        <v>5590.4</v>
      </c>
      <c r="K45" s="14"/>
    </row>
    <row r="46" spans="1:11" ht="12.75">
      <c r="A46" s="18" t="s">
        <v>107</v>
      </c>
      <c r="B46" s="39">
        <v>9829</v>
      </c>
      <c r="C46" s="18"/>
      <c r="D46" s="18"/>
      <c r="E46" s="33"/>
      <c r="F46" s="25" t="s">
        <v>108</v>
      </c>
      <c r="G46" s="40" t="s">
        <v>102</v>
      </c>
      <c r="H46" s="41">
        <v>30</v>
      </c>
      <c r="I46" s="27">
        <v>124.39</v>
      </c>
      <c r="J46" s="32">
        <f>ROUND(H46*I46,2)</f>
        <v>3731.7</v>
      </c>
      <c r="K46" s="14"/>
    </row>
    <row r="47" spans="1:11" ht="12.75">
      <c r="A47" s="18" t="s">
        <v>109</v>
      </c>
      <c r="B47" s="39">
        <v>9826</v>
      </c>
      <c r="C47" s="18"/>
      <c r="D47" s="18"/>
      <c r="E47" s="24"/>
      <c r="F47" s="25" t="s">
        <v>110</v>
      </c>
      <c r="G47" s="40" t="s">
        <v>102</v>
      </c>
      <c r="H47" s="41">
        <v>30</v>
      </c>
      <c r="I47" s="27">
        <v>184.54</v>
      </c>
      <c r="J47" s="32">
        <f>ROUND(H47*I47,2)</f>
        <v>5536.2</v>
      </c>
      <c r="K47" s="14"/>
    </row>
    <row r="48" spans="1:11" ht="12.75" customHeight="1">
      <c r="A48" s="18" t="s">
        <v>111</v>
      </c>
      <c r="B48" s="39">
        <v>1825</v>
      </c>
      <c r="C48" s="18"/>
      <c r="D48" s="18"/>
      <c r="E48" s="36"/>
      <c r="F48" s="25" t="s">
        <v>112</v>
      </c>
      <c r="G48" s="15" t="s">
        <v>35</v>
      </c>
      <c r="H48" s="41">
        <v>12</v>
      </c>
      <c r="I48" s="27">
        <v>28.9</v>
      </c>
      <c r="J48" s="32">
        <f>ROUND(H48*I48,2)</f>
        <v>346.8</v>
      </c>
      <c r="K48" s="14"/>
    </row>
    <row r="49" spans="1:11" ht="12.75">
      <c r="A49" s="18" t="s">
        <v>113</v>
      </c>
      <c r="B49" s="39">
        <v>40375</v>
      </c>
      <c r="C49" s="18"/>
      <c r="D49" s="18"/>
      <c r="E49" s="36"/>
      <c r="F49" s="42" t="s">
        <v>114</v>
      </c>
      <c r="G49" s="15" t="s">
        <v>35</v>
      </c>
      <c r="H49" s="41">
        <v>8</v>
      </c>
      <c r="I49" s="27">
        <v>90.13</v>
      </c>
      <c r="J49" s="32">
        <f>ROUND(H49*I49,2)</f>
        <v>721.04</v>
      </c>
      <c r="K49" s="14"/>
    </row>
    <row r="50" spans="1:10" ht="12.75">
      <c r="A50" s="43">
        <v>7</v>
      </c>
      <c r="B50" s="44" t="s">
        <v>115</v>
      </c>
      <c r="C50" s="44"/>
      <c r="D50" s="44"/>
      <c r="E50" s="44"/>
      <c r="F50" s="44"/>
      <c r="G50" s="44"/>
      <c r="H50" s="44"/>
      <c r="I50" s="44"/>
      <c r="J50" s="45">
        <f>ROUND(SUM(J51:J89),2)</f>
        <v>44007.24</v>
      </c>
    </row>
    <row r="51" spans="1:12" ht="15" customHeight="1">
      <c r="A51" s="18" t="s">
        <v>116</v>
      </c>
      <c r="B51" s="39">
        <v>34616</v>
      </c>
      <c r="C51" s="18"/>
      <c r="D51" s="18"/>
      <c r="E51" s="36"/>
      <c r="F51" s="33" t="s">
        <v>117</v>
      </c>
      <c r="G51" s="46" t="s">
        <v>35</v>
      </c>
      <c r="H51" s="27">
        <v>36</v>
      </c>
      <c r="I51" s="27">
        <v>53.06</v>
      </c>
      <c r="J51" s="41">
        <f>ROUND(H51*I51,2)</f>
        <v>1910.16</v>
      </c>
      <c r="K51" s="14"/>
      <c r="L51" s="47"/>
    </row>
    <row r="52" spans="1:12" ht="12.75">
      <c r="A52" s="18" t="s">
        <v>118</v>
      </c>
      <c r="B52" s="39">
        <v>34616</v>
      </c>
      <c r="C52" s="18"/>
      <c r="D52" s="18"/>
      <c r="E52" s="36"/>
      <c r="F52" s="36" t="s">
        <v>119</v>
      </c>
      <c r="G52" s="15" t="s">
        <v>35</v>
      </c>
      <c r="H52" s="27">
        <v>20</v>
      </c>
      <c r="I52" s="27">
        <v>53.06</v>
      </c>
      <c r="J52" s="41">
        <f>ROUND(H52*I52,2)</f>
        <v>1061.2</v>
      </c>
      <c r="K52" s="14"/>
      <c r="L52" s="47"/>
    </row>
    <row r="53" spans="1:12" ht="12.75">
      <c r="A53" s="18" t="s">
        <v>120</v>
      </c>
      <c r="B53" s="39">
        <v>34709</v>
      </c>
      <c r="C53" s="36"/>
      <c r="D53" s="36"/>
      <c r="E53" s="36"/>
      <c r="F53" s="36" t="s">
        <v>121</v>
      </c>
      <c r="G53" s="15" t="s">
        <v>35</v>
      </c>
      <c r="H53" s="27">
        <v>20</v>
      </c>
      <c r="I53" s="27">
        <v>65.01</v>
      </c>
      <c r="J53" s="41">
        <f>ROUND(H53*I53,2)</f>
        <v>1300.2</v>
      </c>
      <c r="K53" s="14"/>
      <c r="L53" s="47"/>
    </row>
    <row r="54" spans="1:12" ht="12.75">
      <c r="A54" s="18" t="s">
        <v>122</v>
      </c>
      <c r="B54" s="39">
        <v>34709</v>
      </c>
      <c r="C54" s="18"/>
      <c r="D54" s="18"/>
      <c r="E54" s="36"/>
      <c r="F54" s="36" t="s">
        <v>123</v>
      </c>
      <c r="G54" s="15" t="s">
        <v>35</v>
      </c>
      <c r="H54" s="27">
        <v>9</v>
      </c>
      <c r="I54" s="27">
        <v>65.01</v>
      </c>
      <c r="J54" s="41">
        <f>ROUND(H54*I54,2)</f>
        <v>585.09</v>
      </c>
      <c r="K54" s="14"/>
      <c r="L54" s="47"/>
    </row>
    <row r="55" spans="1:12" ht="12.75">
      <c r="A55" s="18" t="s">
        <v>124</v>
      </c>
      <c r="B55" s="39"/>
      <c r="C55" s="18"/>
      <c r="D55" s="18"/>
      <c r="E55" s="15" t="s">
        <v>125</v>
      </c>
      <c r="F55" s="36" t="s">
        <v>126</v>
      </c>
      <c r="G55" s="15" t="s">
        <v>35</v>
      </c>
      <c r="H55" s="27">
        <v>2</v>
      </c>
      <c r="I55" s="27">
        <v>117.87</v>
      </c>
      <c r="J55" s="41">
        <f>ROUND(H55*I55,2)</f>
        <v>235.74</v>
      </c>
      <c r="K55" s="14"/>
      <c r="L55" s="47"/>
    </row>
    <row r="56" spans="1:12" ht="12.75">
      <c r="A56" s="18" t="s">
        <v>127</v>
      </c>
      <c r="B56" s="48" t="s">
        <v>61</v>
      </c>
      <c r="C56" s="48"/>
      <c r="D56" s="48"/>
      <c r="E56" s="48"/>
      <c r="F56" s="49" t="s">
        <v>128</v>
      </c>
      <c r="G56" s="50" t="s">
        <v>102</v>
      </c>
      <c r="H56" s="51">
        <v>27</v>
      </c>
      <c r="I56" s="51">
        <v>30.5</v>
      </c>
      <c r="J56" s="41">
        <f>ROUND(H56*I56,2)</f>
        <v>823.5</v>
      </c>
      <c r="K56" s="14"/>
      <c r="L56" s="47"/>
    </row>
    <row r="57" spans="1:12" ht="12.75">
      <c r="A57" s="18" t="s">
        <v>129</v>
      </c>
      <c r="B57" s="39"/>
      <c r="C57" s="18"/>
      <c r="D57" s="52" t="s">
        <v>130</v>
      </c>
      <c r="E57" s="36"/>
      <c r="F57" s="53" t="s">
        <v>131</v>
      </c>
      <c r="G57" s="15" t="s">
        <v>102</v>
      </c>
      <c r="H57" s="27">
        <v>27</v>
      </c>
      <c r="I57" s="27">
        <v>5.65</v>
      </c>
      <c r="J57" s="41">
        <f>ROUND(H57*I57,2)</f>
        <v>152.55</v>
      </c>
      <c r="K57" s="14"/>
      <c r="L57" s="47"/>
    </row>
    <row r="58" spans="1:11" ht="12.75">
      <c r="A58" s="18" t="s">
        <v>132</v>
      </c>
      <c r="B58" s="39"/>
      <c r="C58" s="18"/>
      <c r="D58" s="52" t="s">
        <v>133</v>
      </c>
      <c r="E58" s="36"/>
      <c r="F58" s="53" t="s">
        <v>134</v>
      </c>
      <c r="G58" s="15" t="s">
        <v>102</v>
      </c>
      <c r="H58" s="27">
        <v>27</v>
      </c>
      <c r="I58" s="27">
        <v>21.2</v>
      </c>
      <c r="J58" s="41">
        <f>ROUND(H58*I58,2)</f>
        <v>572.4</v>
      </c>
      <c r="K58" s="14"/>
    </row>
    <row r="59" spans="1:11" ht="12.75">
      <c r="A59" s="18" t="s">
        <v>135</v>
      </c>
      <c r="B59" s="39"/>
      <c r="C59" s="18"/>
      <c r="D59" s="54" t="s">
        <v>136</v>
      </c>
      <c r="E59" s="36"/>
      <c r="F59" s="53" t="s">
        <v>137</v>
      </c>
      <c r="G59" s="15" t="s">
        <v>102</v>
      </c>
      <c r="H59" s="27">
        <v>27</v>
      </c>
      <c r="I59" s="27">
        <v>19.45</v>
      </c>
      <c r="J59" s="41">
        <f>ROUND(H59*I59,2)</f>
        <v>525.15</v>
      </c>
      <c r="K59" s="14"/>
    </row>
    <row r="60" spans="1:11" ht="12.75">
      <c r="A60" s="18" t="s">
        <v>138</v>
      </c>
      <c r="B60" s="39"/>
      <c r="C60" s="18"/>
      <c r="D60" s="54" t="s">
        <v>139</v>
      </c>
      <c r="E60" s="36"/>
      <c r="F60" s="53" t="s">
        <v>140</v>
      </c>
      <c r="G60" s="15" t="s">
        <v>102</v>
      </c>
      <c r="H60" s="27">
        <v>27</v>
      </c>
      <c r="I60" s="27">
        <v>7.35</v>
      </c>
      <c r="J60" s="41">
        <f>ROUND(H60*I60,2)</f>
        <v>198.45</v>
      </c>
      <c r="K60" s="14"/>
    </row>
    <row r="61" spans="1:11" ht="12.75">
      <c r="A61" s="18" t="s">
        <v>141</v>
      </c>
      <c r="B61" s="48" t="s">
        <v>61</v>
      </c>
      <c r="C61" s="48"/>
      <c r="D61" s="48"/>
      <c r="E61" s="48"/>
      <c r="F61" s="49" t="s">
        <v>142</v>
      </c>
      <c r="G61" s="50" t="s">
        <v>35</v>
      </c>
      <c r="H61" s="51">
        <v>18</v>
      </c>
      <c r="I61" s="51">
        <v>180.65</v>
      </c>
      <c r="J61" s="41">
        <f>ROUND(H61*I61,2)</f>
        <v>3251.7</v>
      </c>
      <c r="K61" s="14"/>
    </row>
    <row r="62" spans="1:11" ht="12.75">
      <c r="A62" s="18" t="s">
        <v>143</v>
      </c>
      <c r="B62" s="39"/>
      <c r="C62" s="39" t="s">
        <v>144</v>
      </c>
      <c r="D62" s="36"/>
      <c r="E62" s="36"/>
      <c r="F62" s="36" t="s">
        <v>145</v>
      </c>
      <c r="G62" s="15" t="s">
        <v>35</v>
      </c>
      <c r="H62" s="27">
        <v>36</v>
      </c>
      <c r="I62" s="55">
        <v>240.58</v>
      </c>
      <c r="J62" s="41">
        <f>ROUND(H62*I62,2)</f>
        <v>8660.88</v>
      </c>
      <c r="K62" s="14"/>
    </row>
    <row r="63" spans="1:11" ht="12.75">
      <c r="A63" s="18" t="s">
        <v>146</v>
      </c>
      <c r="B63" s="48"/>
      <c r="C63" s="50" t="s">
        <v>147</v>
      </c>
      <c r="D63" s="56"/>
      <c r="E63" s="49"/>
      <c r="F63" s="57" t="s">
        <v>148</v>
      </c>
      <c r="G63" s="50" t="s">
        <v>35</v>
      </c>
      <c r="H63" s="51">
        <v>10</v>
      </c>
      <c r="I63" s="27">
        <v>101.2</v>
      </c>
      <c r="J63" s="41">
        <f>ROUND(H63*I63,2)</f>
        <v>1012</v>
      </c>
      <c r="K63" s="14"/>
    </row>
    <row r="64" spans="1:11" ht="12.75">
      <c r="A64" s="18" t="s">
        <v>149</v>
      </c>
      <c r="B64" s="39"/>
      <c r="C64" s="39" t="s">
        <v>150</v>
      </c>
      <c r="D64" s="36"/>
      <c r="E64" s="36"/>
      <c r="F64" s="24" t="s">
        <v>151</v>
      </c>
      <c r="G64" s="15" t="s">
        <v>35</v>
      </c>
      <c r="H64" s="27">
        <v>8</v>
      </c>
      <c r="I64" s="58">
        <v>90.77</v>
      </c>
      <c r="J64" s="41">
        <f>ROUND(H64*I64,2)</f>
        <v>726.16</v>
      </c>
      <c r="K64" s="14"/>
    </row>
    <row r="65" spans="1:11" ht="25.5">
      <c r="A65" s="18" t="s">
        <v>152</v>
      </c>
      <c r="B65" s="15">
        <v>12359</v>
      </c>
      <c r="C65" s="18"/>
      <c r="D65" s="18"/>
      <c r="E65" s="36"/>
      <c r="F65" s="35" t="s">
        <v>153</v>
      </c>
      <c r="G65" s="15" t="s">
        <v>35</v>
      </c>
      <c r="H65" s="27">
        <v>8</v>
      </c>
      <c r="I65" s="27">
        <v>166.46</v>
      </c>
      <c r="J65" s="41">
        <f>ROUND(H65*I65,2)</f>
        <v>1331.68</v>
      </c>
      <c r="K65" s="14"/>
    </row>
    <row r="66" spans="1:11" ht="15" customHeight="1">
      <c r="A66" s="18" t="s">
        <v>154</v>
      </c>
      <c r="B66" s="39"/>
      <c r="C66" s="39" t="s">
        <v>155</v>
      </c>
      <c r="D66" s="36"/>
      <c r="E66" s="36"/>
      <c r="F66" s="24" t="s">
        <v>156</v>
      </c>
      <c r="G66" s="15" t="s">
        <v>35</v>
      </c>
      <c r="H66" s="27">
        <v>2</v>
      </c>
      <c r="I66" s="27">
        <v>380</v>
      </c>
      <c r="J66" s="41">
        <f>ROUND(H66*I66,2)</f>
        <v>760</v>
      </c>
      <c r="K66" s="14"/>
    </row>
    <row r="67" spans="1:11" ht="12.75">
      <c r="A67" s="18" t="s">
        <v>157</v>
      </c>
      <c r="B67" s="39"/>
      <c r="C67" s="18"/>
      <c r="D67" s="18"/>
      <c r="E67" s="15" t="s">
        <v>158</v>
      </c>
      <c r="F67" s="36" t="s">
        <v>159</v>
      </c>
      <c r="G67" s="15" t="s">
        <v>35</v>
      </c>
      <c r="H67" s="27">
        <v>4</v>
      </c>
      <c r="I67" s="27">
        <v>127.57</v>
      </c>
      <c r="J67" s="41">
        <f>ROUND(H67*I67,2)</f>
        <v>510.28</v>
      </c>
      <c r="K67" s="14"/>
    </row>
    <row r="68" spans="1:11" ht="12.75">
      <c r="A68" s="18" t="s">
        <v>160</v>
      </c>
      <c r="B68" s="48" t="s">
        <v>61</v>
      </c>
      <c r="C68" s="48"/>
      <c r="D68" s="48"/>
      <c r="E68" s="48"/>
      <c r="F68" s="49" t="s">
        <v>161</v>
      </c>
      <c r="G68" s="50" t="s">
        <v>35</v>
      </c>
      <c r="H68" s="51">
        <v>1800</v>
      </c>
      <c r="I68" s="51">
        <v>0.32</v>
      </c>
      <c r="J68" s="41">
        <f>ROUND(H68*I68,2)</f>
        <v>576</v>
      </c>
      <c r="K68" s="14"/>
    </row>
    <row r="69" spans="1:11" ht="25.5">
      <c r="A69" s="18" t="s">
        <v>162</v>
      </c>
      <c r="B69" s="15">
        <v>1570</v>
      </c>
      <c r="C69" s="18"/>
      <c r="D69" s="18"/>
      <c r="E69" s="36"/>
      <c r="F69" s="35" t="s">
        <v>163</v>
      </c>
      <c r="G69" s="15" t="s">
        <v>35</v>
      </c>
      <c r="H69" s="27">
        <v>1800</v>
      </c>
      <c r="I69" s="27">
        <v>0.4</v>
      </c>
      <c r="J69" s="41">
        <f>ROUND(H69*I69,2)</f>
        <v>720</v>
      </c>
      <c r="K69" s="14"/>
    </row>
    <row r="70" spans="1:11" ht="25.5">
      <c r="A70" s="18" t="s">
        <v>164</v>
      </c>
      <c r="B70" s="15">
        <v>1573</v>
      </c>
      <c r="C70" s="18"/>
      <c r="D70" s="18"/>
      <c r="E70" s="36"/>
      <c r="F70" s="35" t="s">
        <v>165</v>
      </c>
      <c r="G70" s="15" t="s">
        <v>35</v>
      </c>
      <c r="H70" s="27">
        <v>1800</v>
      </c>
      <c r="I70" s="27">
        <v>0.63</v>
      </c>
      <c r="J70" s="41">
        <f>ROUND(H70*I70,2)</f>
        <v>1134</v>
      </c>
      <c r="K70" s="14"/>
    </row>
    <row r="71" spans="1:11" ht="12.75">
      <c r="A71" s="18" t="s">
        <v>166</v>
      </c>
      <c r="B71" s="39"/>
      <c r="C71" s="18"/>
      <c r="D71" s="54" t="s">
        <v>167</v>
      </c>
      <c r="E71" s="36"/>
      <c r="F71" s="53" t="s">
        <v>168</v>
      </c>
      <c r="G71" s="15" t="s">
        <v>35</v>
      </c>
      <c r="H71" s="27">
        <v>36</v>
      </c>
      <c r="I71" s="59">
        <v>37.68</v>
      </c>
      <c r="J71" s="41">
        <f>ROUND(H71*I71,2)</f>
        <v>1356.48</v>
      </c>
      <c r="K71" s="14"/>
    </row>
    <row r="72" spans="1:11" ht="12.75">
      <c r="A72" s="18" t="s">
        <v>169</v>
      </c>
      <c r="B72" s="39"/>
      <c r="C72" s="18"/>
      <c r="D72" s="54" t="s">
        <v>170</v>
      </c>
      <c r="E72" s="36"/>
      <c r="F72" s="53" t="s">
        <v>171</v>
      </c>
      <c r="G72" s="15" t="s">
        <v>35</v>
      </c>
      <c r="H72" s="27">
        <v>18</v>
      </c>
      <c r="I72" s="27">
        <v>49.9</v>
      </c>
      <c r="J72" s="41">
        <f>ROUND(H72*I72,2)</f>
        <v>898.2</v>
      </c>
      <c r="K72" s="14"/>
    </row>
    <row r="73" spans="1:11" ht="12.75">
      <c r="A73" s="18" t="s">
        <v>172</v>
      </c>
      <c r="B73" s="15">
        <v>1612</v>
      </c>
      <c r="C73" s="18"/>
      <c r="D73" s="18"/>
      <c r="E73" s="36"/>
      <c r="F73" s="35" t="s">
        <v>173</v>
      </c>
      <c r="G73" s="15" t="s">
        <v>35</v>
      </c>
      <c r="H73" s="27">
        <v>11</v>
      </c>
      <c r="I73" s="27">
        <v>154</v>
      </c>
      <c r="J73" s="41">
        <f>ROUND(H73*I73,2)</f>
        <v>1694</v>
      </c>
      <c r="K73" s="14"/>
    </row>
    <row r="74" spans="1:11" ht="12.75">
      <c r="A74" s="18" t="s">
        <v>174</v>
      </c>
      <c r="B74" s="15">
        <v>1623</v>
      </c>
      <c r="C74" s="18"/>
      <c r="D74" s="18"/>
      <c r="E74" s="36"/>
      <c r="F74" s="35" t="s">
        <v>175</v>
      </c>
      <c r="G74" s="15" t="s">
        <v>35</v>
      </c>
      <c r="H74" s="27">
        <v>6</v>
      </c>
      <c r="I74" s="27">
        <v>163.53</v>
      </c>
      <c r="J74" s="41">
        <f>ROUND(H74*I74,2)</f>
        <v>981.18</v>
      </c>
      <c r="K74" s="14"/>
    </row>
    <row r="75" spans="1:11" ht="25.5">
      <c r="A75" s="18" t="s">
        <v>176</v>
      </c>
      <c r="B75" s="15">
        <v>1625</v>
      </c>
      <c r="C75" s="18"/>
      <c r="D75" s="18"/>
      <c r="E75" s="36"/>
      <c r="F75" s="38" t="s">
        <v>177</v>
      </c>
      <c r="G75" s="15" t="s">
        <v>35</v>
      </c>
      <c r="H75" s="27">
        <v>2</v>
      </c>
      <c r="I75" s="27">
        <v>200.52</v>
      </c>
      <c r="J75" s="41">
        <f>ROUND(H75*I75,2)</f>
        <v>401.04</v>
      </c>
      <c r="K75" s="14"/>
    </row>
    <row r="76" spans="1:11" ht="12.75">
      <c r="A76" s="18" t="s">
        <v>178</v>
      </c>
      <c r="B76" s="15">
        <v>1619</v>
      </c>
      <c r="C76" s="18"/>
      <c r="D76" s="18"/>
      <c r="E76" s="36"/>
      <c r="F76" s="35" t="s">
        <v>179</v>
      </c>
      <c r="G76" s="15" t="s">
        <v>35</v>
      </c>
      <c r="H76" s="27">
        <v>6</v>
      </c>
      <c r="I76" s="27">
        <v>224.94</v>
      </c>
      <c r="J76" s="41">
        <f>ROUND(H76*I76,2)</f>
        <v>1349.64</v>
      </c>
      <c r="K76" s="14"/>
    </row>
    <row r="77" spans="1:11" ht="12.75">
      <c r="A77" s="18" t="s">
        <v>180</v>
      </c>
      <c r="B77" s="15">
        <v>1621</v>
      </c>
      <c r="C77" s="18"/>
      <c r="D77" s="18"/>
      <c r="E77" s="36"/>
      <c r="F77" s="35" t="s">
        <v>181</v>
      </c>
      <c r="G77" s="15" t="s">
        <v>35</v>
      </c>
      <c r="H77" s="27">
        <v>2</v>
      </c>
      <c r="I77" s="27">
        <v>622.65</v>
      </c>
      <c r="J77" s="41">
        <f>ROUND(H77*I77,2)</f>
        <v>1245.3</v>
      </c>
      <c r="K77" s="14"/>
    </row>
    <row r="78" spans="1:11" ht="12.75">
      <c r="A78" s="18" t="s">
        <v>182</v>
      </c>
      <c r="B78" s="15">
        <v>1615</v>
      </c>
      <c r="C78" s="18"/>
      <c r="D78" s="18"/>
      <c r="E78" s="36"/>
      <c r="F78" s="35" t="s">
        <v>183</v>
      </c>
      <c r="G78" s="15" t="s">
        <v>35</v>
      </c>
      <c r="H78" s="27">
        <v>3</v>
      </c>
      <c r="I78" s="27">
        <v>1169.24</v>
      </c>
      <c r="J78" s="41">
        <f>ROUND(H78*I78,2)</f>
        <v>3507.72</v>
      </c>
      <c r="K78" s="14"/>
    </row>
    <row r="79" spans="1:11" ht="25.5">
      <c r="A79" s="18" t="s">
        <v>184</v>
      </c>
      <c r="B79" s="15">
        <v>39259</v>
      </c>
      <c r="C79" s="18"/>
      <c r="D79" s="18"/>
      <c r="E79" s="36"/>
      <c r="F79" s="25" t="s">
        <v>185</v>
      </c>
      <c r="G79" s="15" t="s">
        <v>102</v>
      </c>
      <c r="H79" s="27">
        <v>70</v>
      </c>
      <c r="I79" s="27">
        <v>7.97</v>
      </c>
      <c r="J79" s="41">
        <f>ROUND(H79*I79,2)</f>
        <v>557.9</v>
      </c>
      <c r="K79" s="14"/>
    </row>
    <row r="80" spans="1:11" ht="37.5" customHeight="1">
      <c r="A80" s="18" t="s">
        <v>186</v>
      </c>
      <c r="B80" s="15">
        <v>39257</v>
      </c>
      <c r="C80" s="18"/>
      <c r="D80" s="18"/>
      <c r="E80" s="36"/>
      <c r="F80" s="38" t="s">
        <v>187</v>
      </c>
      <c r="G80" s="15" t="s">
        <v>102</v>
      </c>
      <c r="H80" s="27">
        <v>70</v>
      </c>
      <c r="I80" s="27">
        <v>3.53</v>
      </c>
      <c r="J80" s="41">
        <f>ROUND(H80*I80,2)</f>
        <v>247.1</v>
      </c>
      <c r="K80" s="14"/>
    </row>
    <row r="81" spans="1:11" ht="44.25" customHeight="1">
      <c r="A81" s="18" t="s">
        <v>188</v>
      </c>
      <c r="B81" s="15">
        <v>39258</v>
      </c>
      <c r="C81" s="18"/>
      <c r="D81" s="18"/>
      <c r="E81" s="36"/>
      <c r="F81" s="38" t="s">
        <v>189</v>
      </c>
      <c r="G81" s="15" t="s">
        <v>102</v>
      </c>
      <c r="H81" s="27">
        <v>200</v>
      </c>
      <c r="I81" s="27">
        <v>5.23</v>
      </c>
      <c r="J81" s="41">
        <f>ROUND(H81*I81,2)</f>
        <v>1046</v>
      </c>
      <c r="K81" s="14"/>
    </row>
    <row r="82" spans="1:11" ht="12.75">
      <c r="A82" s="18" t="s">
        <v>190</v>
      </c>
      <c r="B82" s="15">
        <v>7588</v>
      </c>
      <c r="C82" s="18"/>
      <c r="D82" s="18"/>
      <c r="E82" s="36"/>
      <c r="F82" s="36" t="s">
        <v>191</v>
      </c>
      <c r="G82" s="15" t="s">
        <v>35</v>
      </c>
      <c r="H82" s="27">
        <v>54</v>
      </c>
      <c r="I82" s="27">
        <v>35.25</v>
      </c>
      <c r="J82" s="41">
        <f>ROUND(H82*I82,2)</f>
        <v>1903.5</v>
      </c>
      <c r="K82" s="14"/>
    </row>
    <row r="83" spans="1:11" ht="12.75">
      <c r="A83" s="18" t="s">
        <v>192</v>
      </c>
      <c r="B83" s="39"/>
      <c r="C83" s="60" t="s">
        <v>193</v>
      </c>
      <c r="D83" s="60"/>
      <c r="E83" s="36"/>
      <c r="F83" s="61" t="s">
        <v>194</v>
      </c>
      <c r="G83" s="15" t="s">
        <v>35</v>
      </c>
      <c r="H83" s="27">
        <v>18</v>
      </c>
      <c r="I83" s="62">
        <v>80.73</v>
      </c>
      <c r="J83" s="41">
        <f>ROUND(H83*I83,2)</f>
        <v>1453.14</v>
      </c>
      <c r="K83" s="14"/>
    </row>
    <row r="84" spans="1:11" ht="12.75">
      <c r="A84" s="18" t="s">
        <v>195</v>
      </c>
      <c r="B84" s="48" t="s">
        <v>61</v>
      </c>
      <c r="C84" s="48"/>
      <c r="D84" s="48"/>
      <c r="E84" s="48"/>
      <c r="F84" s="49" t="s">
        <v>196</v>
      </c>
      <c r="G84" s="50" t="s">
        <v>35</v>
      </c>
      <c r="H84" s="51">
        <v>18</v>
      </c>
      <c r="I84" s="51">
        <v>16.92</v>
      </c>
      <c r="J84" s="41">
        <f>ROUND(H84*I84,2)</f>
        <v>304.56</v>
      </c>
      <c r="K84" s="14"/>
    </row>
    <row r="85" spans="1:11" ht="12.75">
      <c r="A85" s="18" t="s">
        <v>197</v>
      </c>
      <c r="B85" s="48" t="s">
        <v>61</v>
      </c>
      <c r="C85" s="48"/>
      <c r="D85" s="48"/>
      <c r="E85" s="48"/>
      <c r="F85" s="49" t="s">
        <v>198</v>
      </c>
      <c r="G85" s="50" t="s">
        <v>35</v>
      </c>
      <c r="H85" s="51">
        <v>18</v>
      </c>
      <c r="I85" s="51">
        <v>16.92</v>
      </c>
      <c r="J85" s="41">
        <f>ROUND(H85*I85,2)</f>
        <v>304.56</v>
      </c>
      <c r="K85" s="14"/>
    </row>
    <row r="86" spans="1:11" ht="12.75">
      <c r="A86" s="18" t="s">
        <v>199</v>
      </c>
      <c r="B86" s="48" t="s">
        <v>61</v>
      </c>
      <c r="C86" s="48"/>
      <c r="D86" s="48"/>
      <c r="E86" s="48"/>
      <c r="F86" s="49" t="s">
        <v>200</v>
      </c>
      <c r="G86" s="50" t="s">
        <v>35</v>
      </c>
      <c r="H86" s="51">
        <v>7</v>
      </c>
      <c r="I86" s="51">
        <v>2.89</v>
      </c>
      <c r="J86" s="41">
        <f>ROUND(H86*I86,2)</f>
        <v>20.23</v>
      </c>
      <c r="K86" s="14"/>
    </row>
    <row r="87" spans="1:11" ht="12.75">
      <c r="A87" s="18" t="s">
        <v>201</v>
      </c>
      <c r="B87" s="39"/>
      <c r="C87" s="18"/>
      <c r="D87" s="53" t="s">
        <v>202</v>
      </c>
      <c r="E87" s="36"/>
      <c r="F87" s="63" t="s">
        <v>203</v>
      </c>
      <c r="G87" s="15" t="s">
        <v>35</v>
      </c>
      <c r="H87" s="27">
        <v>21</v>
      </c>
      <c r="I87" s="64">
        <v>7.9</v>
      </c>
      <c r="J87" s="41">
        <f>ROUND(H87*I87,2)</f>
        <v>165.9</v>
      </c>
      <c r="K87" s="14"/>
    </row>
    <row r="88" spans="1:11" ht="12.75">
      <c r="A88" s="18" t="s">
        <v>204</v>
      </c>
      <c r="B88" s="48" t="s">
        <v>61</v>
      </c>
      <c r="C88" s="48"/>
      <c r="D88" s="48"/>
      <c r="E88" s="48"/>
      <c r="F88" s="49" t="s">
        <v>205</v>
      </c>
      <c r="G88" s="50" t="s">
        <v>35</v>
      </c>
      <c r="H88" s="51">
        <v>21</v>
      </c>
      <c r="I88" s="51">
        <v>2.89</v>
      </c>
      <c r="J88" s="41">
        <f>ROUND(H88*I88,2)</f>
        <v>60.69</v>
      </c>
      <c r="K88" s="14"/>
    </row>
    <row r="89" spans="1:11" ht="12.75">
      <c r="A89" s="18" t="s">
        <v>206</v>
      </c>
      <c r="B89" s="48" t="s">
        <v>61</v>
      </c>
      <c r="C89" s="48"/>
      <c r="D89" s="48"/>
      <c r="E89" s="48"/>
      <c r="F89" s="49" t="s">
        <v>207</v>
      </c>
      <c r="G89" s="50" t="s">
        <v>35</v>
      </c>
      <c r="H89" s="51">
        <v>72</v>
      </c>
      <c r="I89" s="51">
        <v>6.43</v>
      </c>
      <c r="J89" s="41">
        <f>ROUND(H89*I89,2)</f>
        <v>462.96</v>
      </c>
      <c r="K89" s="14"/>
    </row>
    <row r="90" spans="1:11" ht="12.75" customHeight="1">
      <c r="A90" s="65">
        <v>8</v>
      </c>
      <c r="B90" s="66" t="s">
        <v>208</v>
      </c>
      <c r="C90" s="66"/>
      <c r="D90" s="66"/>
      <c r="E90" s="66"/>
      <c r="F90" s="66"/>
      <c r="G90" s="66"/>
      <c r="H90" s="66"/>
      <c r="I90" s="66"/>
      <c r="J90" s="23">
        <f>ROUND(SUM(J91,J105,J119,J133,J152,J165,J179,J195,J210,J227,J235,J254,J267,J275,J280,J286,J291,J297,J303,J309),2)</f>
        <v>400310.89</v>
      </c>
      <c r="K90" s="67"/>
    </row>
    <row r="91" spans="1:10" ht="12.75" customHeight="1">
      <c r="A91" s="68" t="s">
        <v>209</v>
      </c>
      <c r="B91" s="69" t="s">
        <v>210</v>
      </c>
      <c r="C91" s="69"/>
      <c r="D91" s="69"/>
      <c r="E91" s="69"/>
      <c r="F91" s="69"/>
      <c r="G91" s="69"/>
      <c r="H91" s="69"/>
      <c r="I91" s="69"/>
      <c r="J91" s="70">
        <f>ROUND(SUM(J92:J104),2)</f>
        <v>3606.16</v>
      </c>
    </row>
    <row r="92" spans="1:12" ht="12.75" customHeight="1">
      <c r="A92" s="9" t="s">
        <v>211</v>
      </c>
      <c r="B92" s="9" t="s">
        <v>61</v>
      </c>
      <c r="C92" s="9"/>
      <c r="D92" s="9"/>
      <c r="E92" s="9"/>
      <c r="F92" s="33" t="s">
        <v>212</v>
      </c>
      <c r="G92" s="15" t="s">
        <v>213</v>
      </c>
      <c r="H92" s="27">
        <v>1.7</v>
      </c>
      <c r="I92" s="34">
        <v>16.34</v>
      </c>
      <c r="J92" s="27">
        <f>ROUND(H92*I92,2)</f>
        <v>27.78</v>
      </c>
      <c r="K92" s="14"/>
      <c r="L92" s="71"/>
    </row>
    <row r="93" spans="1:14" ht="12.75" customHeight="1">
      <c r="A93" s="9" t="s">
        <v>214</v>
      </c>
      <c r="B93" s="9" t="s">
        <v>61</v>
      </c>
      <c r="C93" s="9"/>
      <c r="D93" s="9"/>
      <c r="E93" s="9"/>
      <c r="F93" s="33" t="s">
        <v>215</v>
      </c>
      <c r="G93" s="15" t="s">
        <v>35</v>
      </c>
      <c r="H93" s="27">
        <v>2</v>
      </c>
      <c r="I93" s="34">
        <v>1282.17</v>
      </c>
      <c r="J93" s="27">
        <f>ROUND(H93*I93,2)</f>
        <v>2564.34</v>
      </c>
      <c r="K93" s="14"/>
      <c r="L93" s="71"/>
      <c r="M93" s="72"/>
      <c r="N93" s="72"/>
    </row>
    <row r="94" spans="1:14" ht="12.75" customHeight="1">
      <c r="A94" s="9" t="s">
        <v>216</v>
      </c>
      <c r="B94" s="9" t="s">
        <v>61</v>
      </c>
      <c r="C94" s="9"/>
      <c r="D94" s="9"/>
      <c r="E94" s="9"/>
      <c r="F94" s="33" t="s">
        <v>217</v>
      </c>
      <c r="G94" s="15" t="s">
        <v>35</v>
      </c>
      <c r="H94" s="27">
        <v>2</v>
      </c>
      <c r="I94" s="34">
        <v>43.68</v>
      </c>
      <c r="J94" s="27">
        <f>ROUND(H94*I94,2)</f>
        <v>87.36</v>
      </c>
      <c r="K94" s="14"/>
      <c r="L94" s="71"/>
      <c r="M94" s="72"/>
      <c r="N94" s="72"/>
    </row>
    <row r="95" spans="1:14" ht="12.75" customHeight="1">
      <c r="A95" s="9" t="s">
        <v>218</v>
      </c>
      <c r="B95" s="9" t="s">
        <v>61</v>
      </c>
      <c r="C95" s="9"/>
      <c r="D95" s="9"/>
      <c r="E95" s="9"/>
      <c r="F95" s="33" t="s">
        <v>219</v>
      </c>
      <c r="G95" s="15" t="s">
        <v>35</v>
      </c>
      <c r="H95" s="27">
        <v>1</v>
      </c>
      <c r="I95" s="34">
        <v>509.21</v>
      </c>
      <c r="J95" s="27">
        <f>ROUND(H95*I95,2)</f>
        <v>509.21</v>
      </c>
      <c r="K95" s="14"/>
      <c r="L95" s="71"/>
      <c r="M95" s="72"/>
      <c r="N95" s="72"/>
    </row>
    <row r="96" spans="1:14" ht="12.75" customHeight="1">
      <c r="A96" s="9" t="s">
        <v>220</v>
      </c>
      <c r="B96" s="9" t="s">
        <v>61</v>
      </c>
      <c r="C96" s="9"/>
      <c r="D96" s="9"/>
      <c r="E96" s="9"/>
      <c r="F96" s="33" t="s">
        <v>221</v>
      </c>
      <c r="G96" s="15" t="s">
        <v>35</v>
      </c>
      <c r="H96" s="27">
        <v>1</v>
      </c>
      <c r="I96" s="34">
        <v>43.98</v>
      </c>
      <c r="J96" s="27">
        <f>ROUND(H96*I96,2)</f>
        <v>43.98</v>
      </c>
      <c r="K96" s="14"/>
      <c r="L96" s="71"/>
      <c r="M96" s="72"/>
      <c r="N96" s="72"/>
    </row>
    <row r="97" spans="1:14" ht="12.75" customHeight="1">
      <c r="A97" s="9" t="s">
        <v>222</v>
      </c>
      <c r="B97" s="9" t="s">
        <v>61</v>
      </c>
      <c r="C97" s="9"/>
      <c r="D97" s="9"/>
      <c r="E97" s="9"/>
      <c r="F97" s="33" t="s">
        <v>223</v>
      </c>
      <c r="G97" s="15" t="s">
        <v>35</v>
      </c>
      <c r="H97" s="27">
        <v>1</v>
      </c>
      <c r="I97" s="34">
        <v>4.44</v>
      </c>
      <c r="J97" s="27">
        <f>ROUND(H97*I97,2)</f>
        <v>4.44</v>
      </c>
      <c r="K97" s="14"/>
      <c r="L97" s="71"/>
      <c r="M97" s="72"/>
      <c r="N97" s="72"/>
    </row>
    <row r="98" spans="1:14" ht="12.75" customHeight="1">
      <c r="A98" s="9" t="s">
        <v>224</v>
      </c>
      <c r="B98" s="9" t="s">
        <v>61</v>
      </c>
      <c r="C98" s="9"/>
      <c r="D98" s="9"/>
      <c r="E98" s="9"/>
      <c r="F98" s="33" t="s">
        <v>225</v>
      </c>
      <c r="G98" s="15" t="s">
        <v>35</v>
      </c>
      <c r="H98" s="27">
        <v>2</v>
      </c>
      <c r="I98" s="34">
        <v>13.56</v>
      </c>
      <c r="J98" s="27">
        <f>ROUND(H98*I98,2)</f>
        <v>27.12</v>
      </c>
      <c r="K98" s="14"/>
      <c r="L98" s="71"/>
      <c r="M98" s="72"/>
      <c r="N98" s="72"/>
    </row>
    <row r="99" spans="1:14" ht="12.75" customHeight="1">
      <c r="A99" s="9" t="s">
        <v>226</v>
      </c>
      <c r="B99" s="9" t="s">
        <v>61</v>
      </c>
      <c r="C99" s="9"/>
      <c r="D99" s="9"/>
      <c r="E99" s="9"/>
      <c r="F99" s="33" t="s">
        <v>227</v>
      </c>
      <c r="G99" s="15" t="s">
        <v>35</v>
      </c>
      <c r="H99" s="27">
        <v>2</v>
      </c>
      <c r="I99" s="34">
        <v>13.53</v>
      </c>
      <c r="J99" s="27">
        <f>ROUND(H99*I99,2)</f>
        <v>27.06</v>
      </c>
      <c r="K99" s="14"/>
      <c r="L99" s="71"/>
      <c r="M99" s="72"/>
      <c r="N99" s="72"/>
    </row>
    <row r="100" spans="1:14" ht="12.75" customHeight="1">
      <c r="A100" s="9" t="s">
        <v>228</v>
      </c>
      <c r="B100" s="9" t="s">
        <v>61</v>
      </c>
      <c r="C100" s="9"/>
      <c r="D100" s="9"/>
      <c r="E100" s="9"/>
      <c r="F100" s="33" t="s">
        <v>229</v>
      </c>
      <c r="G100" s="15" t="s">
        <v>35</v>
      </c>
      <c r="H100" s="27">
        <v>2</v>
      </c>
      <c r="I100" s="34">
        <v>13.53</v>
      </c>
      <c r="J100" s="27">
        <f>ROUND(H100*I100,2)</f>
        <v>27.06</v>
      </c>
      <c r="K100" s="14"/>
      <c r="L100" s="71"/>
      <c r="M100" s="72"/>
      <c r="N100" s="72"/>
    </row>
    <row r="101" spans="1:14" ht="12.75">
      <c r="A101" s="9" t="s">
        <v>230</v>
      </c>
      <c r="B101" s="10"/>
      <c r="C101" s="54" t="s">
        <v>231</v>
      </c>
      <c r="D101" s="10"/>
      <c r="E101" s="18"/>
      <c r="F101" s="33" t="s">
        <v>232</v>
      </c>
      <c r="G101" s="15" t="s">
        <v>35</v>
      </c>
      <c r="H101" s="27">
        <v>4</v>
      </c>
      <c r="I101" s="73">
        <v>7.01</v>
      </c>
      <c r="J101" s="27">
        <f>ROUND(H101*I101,2)</f>
        <v>28.04</v>
      </c>
      <c r="K101" s="14"/>
      <c r="L101" s="71"/>
      <c r="M101" s="72"/>
      <c r="N101" s="72"/>
    </row>
    <row r="102" spans="1:12" ht="12.75" customHeight="1">
      <c r="A102" s="9" t="s">
        <v>233</v>
      </c>
      <c r="B102" s="9" t="s">
        <v>61</v>
      </c>
      <c r="C102" s="9"/>
      <c r="D102" s="9"/>
      <c r="E102" s="9"/>
      <c r="F102" s="33" t="s">
        <v>234</v>
      </c>
      <c r="G102" s="15" t="s">
        <v>35</v>
      </c>
      <c r="H102" s="27">
        <v>2</v>
      </c>
      <c r="I102" s="34">
        <v>13.53</v>
      </c>
      <c r="J102" s="27">
        <f>ROUND(H102*I102,2)</f>
        <v>27.06</v>
      </c>
      <c r="K102" s="14"/>
      <c r="L102" s="71"/>
    </row>
    <row r="103" spans="1:12" ht="12.75" customHeight="1">
      <c r="A103" s="9" t="s">
        <v>235</v>
      </c>
      <c r="B103" s="9" t="s">
        <v>61</v>
      </c>
      <c r="C103" s="9"/>
      <c r="D103" s="9"/>
      <c r="E103" s="9"/>
      <c r="F103" s="33" t="s">
        <v>236</v>
      </c>
      <c r="G103" s="15" t="s">
        <v>35</v>
      </c>
      <c r="H103" s="27">
        <v>2</v>
      </c>
      <c r="I103" s="34">
        <v>13.53</v>
      </c>
      <c r="J103" s="27">
        <f>ROUND(H103*I103,2)</f>
        <v>27.06</v>
      </c>
      <c r="K103" s="14"/>
      <c r="L103" s="71"/>
    </row>
    <row r="104" spans="1:12" ht="15" customHeight="1">
      <c r="A104" s="9" t="s">
        <v>237</v>
      </c>
      <c r="B104" s="18" t="s">
        <v>61</v>
      </c>
      <c r="C104" s="18"/>
      <c r="D104" s="18"/>
      <c r="E104" s="18"/>
      <c r="F104" s="33" t="s">
        <v>238</v>
      </c>
      <c r="G104" s="15" t="s">
        <v>239</v>
      </c>
      <c r="H104" s="27">
        <v>3</v>
      </c>
      <c r="I104" s="34">
        <v>68.55</v>
      </c>
      <c r="J104" s="27">
        <f>ROUND(H104*I104,2)</f>
        <v>205.65</v>
      </c>
      <c r="K104" s="14"/>
      <c r="L104" s="71"/>
    </row>
    <row r="105" spans="1:12" ht="12.75" customHeight="1">
      <c r="A105" s="68" t="s">
        <v>240</v>
      </c>
      <c r="B105" s="69" t="s">
        <v>241</v>
      </c>
      <c r="C105" s="69"/>
      <c r="D105" s="69"/>
      <c r="E105" s="69"/>
      <c r="F105" s="69"/>
      <c r="G105" s="69"/>
      <c r="H105" s="69"/>
      <c r="I105" s="69"/>
      <c r="J105" s="70">
        <f>ROUND(SUM(J106:J118),2)</f>
        <v>15512.32</v>
      </c>
      <c r="K105" s="71"/>
      <c r="L105" s="71"/>
    </row>
    <row r="106" spans="1:12" ht="12.75" customHeight="1">
      <c r="A106" s="9" t="s">
        <v>242</v>
      </c>
      <c r="B106" s="9" t="s">
        <v>61</v>
      </c>
      <c r="C106" s="9"/>
      <c r="D106" s="9"/>
      <c r="E106" s="9"/>
      <c r="F106" s="33" t="s">
        <v>243</v>
      </c>
      <c r="G106" s="15" t="s">
        <v>213</v>
      </c>
      <c r="H106" s="27">
        <v>9.5</v>
      </c>
      <c r="I106" s="27">
        <v>16.56</v>
      </c>
      <c r="J106" s="27">
        <f>ROUND(H106*I106,2)</f>
        <v>157.32</v>
      </c>
      <c r="K106" s="14"/>
      <c r="L106" s="71"/>
    </row>
    <row r="107" spans="1:12" ht="12.75" customHeight="1">
      <c r="A107" s="9" t="s">
        <v>244</v>
      </c>
      <c r="B107" s="9" t="s">
        <v>61</v>
      </c>
      <c r="C107" s="9"/>
      <c r="D107" s="9"/>
      <c r="E107" s="9"/>
      <c r="F107" s="33" t="s">
        <v>245</v>
      </c>
      <c r="G107" s="15" t="s">
        <v>35</v>
      </c>
      <c r="H107" s="27">
        <v>5</v>
      </c>
      <c r="I107" s="27">
        <v>1270.44</v>
      </c>
      <c r="J107" s="27">
        <f>ROUND(H107*I107,2)</f>
        <v>6352.2</v>
      </c>
      <c r="K107" s="14"/>
      <c r="L107" s="71"/>
    </row>
    <row r="108" spans="1:12" ht="12.75" customHeight="1">
      <c r="A108" s="9" t="s">
        <v>246</v>
      </c>
      <c r="B108" s="9" t="s">
        <v>61</v>
      </c>
      <c r="C108" s="9"/>
      <c r="D108" s="9"/>
      <c r="E108" s="9"/>
      <c r="F108" s="33" t="s">
        <v>247</v>
      </c>
      <c r="G108" s="15" t="s">
        <v>35</v>
      </c>
      <c r="H108" s="27">
        <v>5</v>
      </c>
      <c r="I108" s="27">
        <v>229.88</v>
      </c>
      <c r="J108" s="27">
        <f>ROUND(H108*I108,2)</f>
        <v>1149.4</v>
      </c>
      <c r="K108" s="14"/>
      <c r="L108" s="71"/>
    </row>
    <row r="109" spans="1:12" ht="12.75" customHeight="1">
      <c r="A109" s="9" t="s">
        <v>248</v>
      </c>
      <c r="B109" s="9" t="s">
        <v>61</v>
      </c>
      <c r="C109" s="9"/>
      <c r="D109" s="9"/>
      <c r="E109" s="9"/>
      <c r="F109" s="33" t="s">
        <v>249</v>
      </c>
      <c r="G109" s="15" t="s">
        <v>35</v>
      </c>
      <c r="H109" s="27">
        <v>5</v>
      </c>
      <c r="I109" s="27">
        <v>1016.97</v>
      </c>
      <c r="J109" s="27">
        <f>ROUND(H109*I109,2)</f>
        <v>5084.85</v>
      </c>
      <c r="K109" s="14"/>
      <c r="L109" s="71"/>
    </row>
    <row r="110" spans="1:12" ht="12.75" customHeight="1">
      <c r="A110" s="9" t="s">
        <v>250</v>
      </c>
      <c r="B110" s="9" t="s">
        <v>61</v>
      </c>
      <c r="C110" s="9"/>
      <c r="D110" s="9"/>
      <c r="E110" s="9"/>
      <c r="F110" s="33" t="s">
        <v>251</v>
      </c>
      <c r="G110" s="15" t="s">
        <v>35</v>
      </c>
      <c r="H110" s="27">
        <v>2</v>
      </c>
      <c r="I110" s="27">
        <v>170.05</v>
      </c>
      <c r="J110" s="27">
        <f>ROUND(H110*I110,2)</f>
        <v>340.1</v>
      </c>
      <c r="K110" s="14"/>
      <c r="L110" s="71"/>
    </row>
    <row r="111" spans="1:12" ht="12.75" customHeight="1">
      <c r="A111" s="9" t="s">
        <v>252</v>
      </c>
      <c r="B111" s="9" t="s">
        <v>61</v>
      </c>
      <c r="C111" s="9"/>
      <c r="D111" s="9"/>
      <c r="E111" s="9"/>
      <c r="F111" s="33" t="s">
        <v>253</v>
      </c>
      <c r="G111" s="15" t="s">
        <v>35</v>
      </c>
      <c r="H111" s="27">
        <v>5</v>
      </c>
      <c r="I111" s="27">
        <v>85.66</v>
      </c>
      <c r="J111" s="27">
        <f>ROUND(H111*I111,2)</f>
        <v>428.3</v>
      </c>
      <c r="K111" s="14"/>
      <c r="L111" s="71"/>
    </row>
    <row r="112" spans="1:12" ht="12.75" customHeight="1">
      <c r="A112" s="9" t="s">
        <v>254</v>
      </c>
      <c r="B112" s="9" t="s">
        <v>61</v>
      </c>
      <c r="C112" s="9"/>
      <c r="D112" s="9"/>
      <c r="E112" s="9"/>
      <c r="F112" s="25" t="s">
        <v>255</v>
      </c>
      <c r="G112" s="15" t="s">
        <v>35</v>
      </c>
      <c r="H112" s="27">
        <v>5</v>
      </c>
      <c r="I112" s="27">
        <v>255.99</v>
      </c>
      <c r="J112" s="27">
        <f>ROUND(H112*I112,2)</f>
        <v>1279.95</v>
      </c>
      <c r="K112" s="14"/>
      <c r="L112" s="71"/>
    </row>
    <row r="113" spans="1:12" ht="12.75">
      <c r="A113" s="9"/>
      <c r="B113" s="9"/>
      <c r="C113" s="9"/>
      <c r="D113" s="9"/>
      <c r="E113" s="9"/>
      <c r="F113" s="25"/>
      <c r="G113" s="15"/>
      <c r="H113" s="27"/>
      <c r="I113" s="27"/>
      <c r="J113" s="27"/>
      <c r="K113" s="14"/>
      <c r="L113" s="71"/>
    </row>
    <row r="114" spans="1:12" ht="12.75">
      <c r="A114" s="9"/>
      <c r="B114" s="9"/>
      <c r="C114" s="9"/>
      <c r="D114" s="9"/>
      <c r="E114" s="9"/>
      <c r="F114" s="25"/>
      <c r="G114" s="15"/>
      <c r="H114" s="27"/>
      <c r="I114" s="27"/>
      <c r="J114" s="27"/>
      <c r="K114" s="14"/>
      <c r="L114" s="71"/>
    </row>
    <row r="115" spans="1:12" ht="12.75">
      <c r="A115" s="9" t="s">
        <v>256</v>
      </c>
      <c r="B115" s="10"/>
      <c r="C115" s="54" t="s">
        <v>231</v>
      </c>
      <c r="D115" s="10"/>
      <c r="E115" s="18"/>
      <c r="F115" s="33" t="s">
        <v>232</v>
      </c>
      <c r="G115" s="15" t="s">
        <v>35</v>
      </c>
      <c r="H115" s="27">
        <v>10</v>
      </c>
      <c r="I115" s="73">
        <v>7.01</v>
      </c>
      <c r="J115" s="27">
        <f>ROUND(H115*I115,2)</f>
        <v>70.1</v>
      </c>
      <c r="K115" s="14"/>
      <c r="L115" s="71"/>
    </row>
    <row r="116" spans="1:12" ht="12.75" customHeight="1">
      <c r="A116" s="9" t="s">
        <v>257</v>
      </c>
      <c r="B116" s="9" t="s">
        <v>61</v>
      </c>
      <c r="C116" s="9"/>
      <c r="D116" s="9"/>
      <c r="E116" s="9"/>
      <c r="F116" s="33" t="s">
        <v>258</v>
      </c>
      <c r="G116" s="15" t="s">
        <v>35</v>
      </c>
      <c r="H116" s="27">
        <v>5</v>
      </c>
      <c r="I116" s="27">
        <v>1.6</v>
      </c>
      <c r="J116" s="27">
        <f>ROUND(H116*I116,2)</f>
        <v>8</v>
      </c>
      <c r="K116" s="14"/>
      <c r="L116" s="71"/>
    </row>
    <row r="117" spans="1:12" ht="12.75" customHeight="1">
      <c r="A117" s="9" t="s">
        <v>259</v>
      </c>
      <c r="B117" s="9" t="s">
        <v>61</v>
      </c>
      <c r="C117" s="9"/>
      <c r="D117" s="9"/>
      <c r="E117" s="9"/>
      <c r="F117" s="33" t="s">
        <v>260</v>
      </c>
      <c r="G117" s="15" t="s">
        <v>35</v>
      </c>
      <c r="H117" s="27">
        <v>5</v>
      </c>
      <c r="I117" s="27">
        <v>2.96</v>
      </c>
      <c r="J117" s="27">
        <f>ROUND(H117*I117,2)</f>
        <v>14.8</v>
      </c>
      <c r="K117" s="14"/>
      <c r="L117" s="71"/>
    </row>
    <row r="118" spans="1:12" ht="15" customHeight="1">
      <c r="A118" s="9" t="s">
        <v>261</v>
      </c>
      <c r="B118" s="18" t="s">
        <v>61</v>
      </c>
      <c r="C118" s="18"/>
      <c r="D118" s="18"/>
      <c r="E118" s="18"/>
      <c r="F118" s="33" t="s">
        <v>262</v>
      </c>
      <c r="G118" s="15" t="s">
        <v>239</v>
      </c>
      <c r="H118" s="27">
        <v>9</v>
      </c>
      <c r="I118" s="27">
        <v>69.7</v>
      </c>
      <c r="J118" s="27">
        <f>ROUND(H118*I118,2)</f>
        <v>627.3</v>
      </c>
      <c r="K118" s="74"/>
      <c r="L118" s="71"/>
    </row>
    <row r="119" spans="1:11" ht="15" customHeight="1">
      <c r="A119" s="75" t="s">
        <v>263</v>
      </c>
      <c r="B119" s="69" t="s">
        <v>264</v>
      </c>
      <c r="C119" s="69"/>
      <c r="D119" s="69"/>
      <c r="E119" s="69"/>
      <c r="F119" s="69"/>
      <c r="G119" s="69"/>
      <c r="H119" s="69"/>
      <c r="I119" s="69"/>
      <c r="J119" s="70">
        <f>ROUND(SUM(J120:J132),2)</f>
        <v>18555.15</v>
      </c>
      <c r="K119" s="76"/>
    </row>
    <row r="120" spans="1:12" ht="12.75" customHeight="1">
      <c r="A120" s="9" t="s">
        <v>265</v>
      </c>
      <c r="B120" s="9" t="s">
        <v>61</v>
      </c>
      <c r="C120" s="9"/>
      <c r="D120" s="9"/>
      <c r="E120" s="9"/>
      <c r="F120" s="33" t="s">
        <v>212</v>
      </c>
      <c r="G120" s="15" t="s">
        <v>213</v>
      </c>
      <c r="H120" s="27">
        <v>12.5</v>
      </c>
      <c r="I120" s="27">
        <v>16.56</v>
      </c>
      <c r="J120" s="27">
        <f>ROUND(H120*I120,2)</f>
        <v>207</v>
      </c>
      <c r="K120" s="14"/>
      <c r="L120" s="71"/>
    </row>
    <row r="121" spans="1:12" ht="12.75" customHeight="1">
      <c r="A121" s="9" t="s">
        <v>266</v>
      </c>
      <c r="B121" s="18" t="s">
        <v>61</v>
      </c>
      <c r="C121" s="18"/>
      <c r="D121" s="18"/>
      <c r="E121" s="18"/>
      <c r="F121" s="33" t="s">
        <v>267</v>
      </c>
      <c r="G121" s="15" t="s">
        <v>35</v>
      </c>
      <c r="H121" s="27">
        <v>5</v>
      </c>
      <c r="I121" s="27">
        <v>1277.2</v>
      </c>
      <c r="J121" s="27">
        <f>ROUND(H121*I121,2)</f>
        <v>6386</v>
      </c>
      <c r="K121" s="14"/>
      <c r="L121" s="71"/>
    </row>
    <row r="122" spans="1:12" ht="12.75" customHeight="1">
      <c r="A122" s="9" t="s">
        <v>268</v>
      </c>
      <c r="B122" s="18" t="s">
        <v>61</v>
      </c>
      <c r="C122" s="18"/>
      <c r="D122" s="18"/>
      <c r="E122" s="18"/>
      <c r="F122" s="33" t="s">
        <v>269</v>
      </c>
      <c r="G122" s="15" t="s">
        <v>35</v>
      </c>
      <c r="H122" s="27">
        <v>5</v>
      </c>
      <c r="I122" s="27">
        <v>299.64</v>
      </c>
      <c r="J122" s="27">
        <f>ROUND(H122*I122,2)</f>
        <v>1498.2</v>
      </c>
      <c r="K122" s="14"/>
      <c r="L122" s="71"/>
    </row>
    <row r="123" spans="1:12" ht="12.75" customHeight="1">
      <c r="A123" s="9" t="s">
        <v>270</v>
      </c>
      <c r="B123" s="18" t="s">
        <v>61</v>
      </c>
      <c r="C123" s="18"/>
      <c r="D123" s="18"/>
      <c r="E123" s="18"/>
      <c r="F123" s="33" t="s">
        <v>271</v>
      </c>
      <c r="G123" s="15" t="s">
        <v>35</v>
      </c>
      <c r="H123" s="27">
        <v>5</v>
      </c>
      <c r="I123" s="27">
        <v>1276.7</v>
      </c>
      <c r="J123" s="27">
        <f>ROUND(H123*I123,2)</f>
        <v>6383.5</v>
      </c>
      <c r="K123" s="14"/>
      <c r="L123" s="71"/>
    </row>
    <row r="124" spans="1:12" ht="12.75" customHeight="1">
      <c r="A124" s="9" t="s">
        <v>272</v>
      </c>
      <c r="B124" s="18" t="s">
        <v>61</v>
      </c>
      <c r="C124" s="18"/>
      <c r="D124" s="18"/>
      <c r="E124" s="18"/>
      <c r="F124" s="33" t="s">
        <v>273</v>
      </c>
      <c r="G124" s="15" t="s">
        <v>35</v>
      </c>
      <c r="H124" s="27">
        <v>5</v>
      </c>
      <c r="I124" s="27">
        <v>256.11</v>
      </c>
      <c r="J124" s="27">
        <f>ROUND(H124*I124,2)</f>
        <v>1280.55</v>
      </c>
      <c r="K124" s="14"/>
      <c r="L124" s="71"/>
    </row>
    <row r="125" spans="1:12" ht="12.75" customHeight="1">
      <c r="A125" s="9" t="s">
        <v>274</v>
      </c>
      <c r="B125" s="18" t="s">
        <v>61</v>
      </c>
      <c r="C125" s="18"/>
      <c r="D125" s="18"/>
      <c r="E125" s="18"/>
      <c r="F125" s="33" t="s">
        <v>275</v>
      </c>
      <c r="G125" s="15" t="s">
        <v>35</v>
      </c>
      <c r="H125" s="27">
        <v>5</v>
      </c>
      <c r="I125" s="27">
        <v>85.79</v>
      </c>
      <c r="J125" s="27">
        <f>ROUND(H125*I125,2)</f>
        <v>428.95</v>
      </c>
      <c r="K125" s="14"/>
      <c r="L125" s="71"/>
    </row>
    <row r="126" spans="1:12" ht="12.75" customHeight="1">
      <c r="A126" s="9" t="s">
        <v>276</v>
      </c>
      <c r="B126" s="18" t="s">
        <v>61</v>
      </c>
      <c r="C126" s="18"/>
      <c r="D126" s="18"/>
      <c r="E126" s="18"/>
      <c r="F126" s="77" t="s">
        <v>277</v>
      </c>
      <c r="G126" s="15" t="s">
        <v>35</v>
      </c>
      <c r="H126" s="27">
        <v>5</v>
      </c>
      <c r="I126" s="27">
        <v>301.91</v>
      </c>
      <c r="J126" s="27">
        <f>ROUND(H126*I126,2)</f>
        <v>1509.55</v>
      </c>
      <c r="K126" s="14"/>
      <c r="L126" s="71"/>
    </row>
    <row r="127" spans="1:12" ht="12.75">
      <c r="A127" s="9"/>
      <c r="B127" s="18"/>
      <c r="C127" s="18"/>
      <c r="D127" s="18"/>
      <c r="E127" s="18"/>
      <c r="F127" s="77"/>
      <c r="G127" s="15"/>
      <c r="H127" s="27"/>
      <c r="I127" s="27"/>
      <c r="J127" s="27"/>
      <c r="K127" s="14"/>
      <c r="L127" s="71"/>
    </row>
    <row r="128" spans="1:12" ht="12.75">
      <c r="A128" s="9"/>
      <c r="B128" s="18"/>
      <c r="C128" s="18"/>
      <c r="D128" s="18"/>
      <c r="E128" s="18"/>
      <c r="F128" s="77"/>
      <c r="G128" s="15"/>
      <c r="H128" s="27"/>
      <c r="I128" s="27"/>
      <c r="J128" s="27"/>
      <c r="K128" s="14"/>
      <c r="L128" s="71"/>
    </row>
    <row r="129" spans="1:12" ht="12.75">
      <c r="A129" s="9" t="s">
        <v>278</v>
      </c>
      <c r="B129" s="18"/>
      <c r="C129" s="54" t="s">
        <v>231</v>
      </c>
      <c r="D129" s="18"/>
      <c r="E129" s="18"/>
      <c r="F129" s="33" t="s">
        <v>232</v>
      </c>
      <c r="G129" s="15" t="s">
        <v>35</v>
      </c>
      <c r="H129" s="27">
        <v>10</v>
      </c>
      <c r="I129" s="73">
        <v>7.01</v>
      </c>
      <c r="J129" s="27">
        <f>ROUND(H129*I129,2)</f>
        <v>70.1</v>
      </c>
      <c r="K129" s="14"/>
      <c r="L129" s="71"/>
    </row>
    <row r="130" spans="1:12" ht="12.75" customHeight="1">
      <c r="A130" s="9" t="s">
        <v>279</v>
      </c>
      <c r="B130" s="18" t="s">
        <v>61</v>
      </c>
      <c r="C130" s="18"/>
      <c r="D130" s="18"/>
      <c r="E130" s="18"/>
      <c r="F130" s="33" t="s">
        <v>280</v>
      </c>
      <c r="G130" s="15" t="s">
        <v>35</v>
      </c>
      <c r="H130" s="27">
        <v>5</v>
      </c>
      <c r="I130" s="27">
        <v>2.82</v>
      </c>
      <c r="J130" s="27">
        <f>ROUND(H130*I130,2)</f>
        <v>14.1</v>
      </c>
      <c r="K130" s="14"/>
      <c r="L130" s="71"/>
    </row>
    <row r="131" spans="1:12" ht="12.75" customHeight="1">
      <c r="A131" s="9" t="s">
        <v>281</v>
      </c>
      <c r="B131" s="18" t="s">
        <v>61</v>
      </c>
      <c r="C131" s="18"/>
      <c r="D131" s="18"/>
      <c r="E131" s="18"/>
      <c r="F131" s="33" t="s">
        <v>282</v>
      </c>
      <c r="G131" s="15" t="s">
        <v>35</v>
      </c>
      <c r="H131" s="27">
        <v>5</v>
      </c>
      <c r="I131" s="27">
        <v>1.54</v>
      </c>
      <c r="J131" s="27">
        <f>ROUND(H131*I131,2)</f>
        <v>7.7</v>
      </c>
      <c r="K131" s="14"/>
      <c r="L131" s="71"/>
    </row>
    <row r="132" spans="1:12" ht="15" customHeight="1">
      <c r="A132" s="9" t="s">
        <v>283</v>
      </c>
      <c r="B132" s="18" t="s">
        <v>61</v>
      </c>
      <c r="C132" s="18"/>
      <c r="D132" s="18"/>
      <c r="E132" s="18"/>
      <c r="F132" s="33" t="s">
        <v>284</v>
      </c>
      <c r="G132" s="15" t="s">
        <v>239</v>
      </c>
      <c r="H132" s="27">
        <v>10</v>
      </c>
      <c r="I132" s="27">
        <v>76.95</v>
      </c>
      <c r="J132" s="27">
        <f>ROUND(H132*I132,2)</f>
        <v>769.5</v>
      </c>
      <c r="K132" s="14"/>
      <c r="L132" s="71"/>
    </row>
    <row r="133" spans="1:10" ht="15" customHeight="1">
      <c r="A133" s="75" t="s">
        <v>285</v>
      </c>
      <c r="B133" s="69" t="s">
        <v>286</v>
      </c>
      <c r="C133" s="69"/>
      <c r="D133" s="69"/>
      <c r="E133" s="69"/>
      <c r="F133" s="69"/>
      <c r="G133" s="69"/>
      <c r="H133" s="69"/>
      <c r="I133" s="69"/>
      <c r="J133" s="78">
        <f>ROUND(SUM(J134:J151),2)</f>
        <v>9614.57</v>
      </c>
    </row>
    <row r="134" spans="1:11" ht="12.75" customHeight="1">
      <c r="A134" s="18" t="s">
        <v>287</v>
      </c>
      <c r="B134" s="18" t="s">
        <v>61</v>
      </c>
      <c r="C134" s="18"/>
      <c r="D134" s="18"/>
      <c r="E134" s="18"/>
      <c r="F134" s="33" t="s">
        <v>212</v>
      </c>
      <c r="G134" s="18" t="s">
        <v>213</v>
      </c>
      <c r="H134" s="34">
        <v>5</v>
      </c>
      <c r="I134" s="34">
        <v>16.56</v>
      </c>
      <c r="J134" s="34">
        <f>ROUND(H134*I134,2)</f>
        <v>82.8</v>
      </c>
      <c r="K134" s="14"/>
    </row>
    <row r="135" spans="1:12" ht="12.75" customHeight="1">
      <c r="A135" s="18" t="s">
        <v>288</v>
      </c>
      <c r="B135" s="18" t="s">
        <v>61</v>
      </c>
      <c r="C135" s="18"/>
      <c r="D135" s="18"/>
      <c r="E135" s="18"/>
      <c r="F135" s="33" t="s">
        <v>289</v>
      </c>
      <c r="G135" s="15" t="s">
        <v>35</v>
      </c>
      <c r="H135" s="27">
        <v>3</v>
      </c>
      <c r="I135" s="27">
        <v>855.21</v>
      </c>
      <c r="J135" s="34">
        <f>ROUND(H135*I135,2)</f>
        <v>2565.63</v>
      </c>
      <c r="K135" s="14"/>
      <c r="L135" s="71"/>
    </row>
    <row r="136" spans="1:12" ht="12.75" customHeight="1">
      <c r="A136" s="18" t="s">
        <v>290</v>
      </c>
      <c r="B136" s="18" t="s">
        <v>61</v>
      </c>
      <c r="C136" s="18"/>
      <c r="D136" s="18"/>
      <c r="E136" s="18"/>
      <c r="F136" s="33" t="s">
        <v>291</v>
      </c>
      <c r="G136" s="15" t="s">
        <v>35</v>
      </c>
      <c r="H136" s="27">
        <v>3</v>
      </c>
      <c r="I136" s="27">
        <v>282.36</v>
      </c>
      <c r="J136" s="34">
        <f>ROUND(H136*I136,2)</f>
        <v>847.08</v>
      </c>
      <c r="K136" s="14"/>
      <c r="L136" s="71"/>
    </row>
    <row r="137" spans="1:12" ht="12.75" customHeight="1">
      <c r="A137" s="18" t="s">
        <v>292</v>
      </c>
      <c r="B137" s="18" t="s">
        <v>61</v>
      </c>
      <c r="C137" s="18"/>
      <c r="D137" s="18"/>
      <c r="E137" s="18"/>
      <c r="F137" s="33" t="s">
        <v>293</v>
      </c>
      <c r="G137" s="15" t="s">
        <v>35</v>
      </c>
      <c r="H137" s="27">
        <v>3</v>
      </c>
      <c r="I137" s="27">
        <v>424.79</v>
      </c>
      <c r="J137" s="34">
        <f>ROUND(H137*I137,2)</f>
        <v>1274.37</v>
      </c>
      <c r="K137" s="14"/>
      <c r="L137" s="71"/>
    </row>
    <row r="138" spans="1:12" ht="12.75" customHeight="1">
      <c r="A138" s="18" t="s">
        <v>294</v>
      </c>
      <c r="B138" s="18" t="s">
        <v>61</v>
      </c>
      <c r="C138" s="18"/>
      <c r="D138" s="18"/>
      <c r="E138" s="18"/>
      <c r="F138" s="33" t="s">
        <v>295</v>
      </c>
      <c r="G138" s="15" t="s">
        <v>35</v>
      </c>
      <c r="H138" s="27">
        <v>3</v>
      </c>
      <c r="I138" s="27">
        <v>342.98</v>
      </c>
      <c r="J138" s="34">
        <f>ROUND(H138*I138,2)</f>
        <v>1028.94</v>
      </c>
      <c r="K138" s="14"/>
      <c r="L138" s="71"/>
    </row>
    <row r="139" spans="1:12" ht="12.75" customHeight="1">
      <c r="A139" s="18" t="s">
        <v>296</v>
      </c>
      <c r="B139" s="18" t="s">
        <v>61</v>
      </c>
      <c r="C139" s="18"/>
      <c r="D139" s="18"/>
      <c r="E139" s="18"/>
      <c r="F139" s="33" t="s">
        <v>297</v>
      </c>
      <c r="G139" s="15" t="s">
        <v>35</v>
      </c>
      <c r="H139" s="27">
        <v>1</v>
      </c>
      <c r="I139" s="27">
        <v>1282.69</v>
      </c>
      <c r="J139" s="34">
        <f>ROUND(H139*I139,2)</f>
        <v>1282.69</v>
      </c>
      <c r="K139" s="14"/>
      <c r="L139" s="71"/>
    </row>
    <row r="140" spans="1:12" ht="12.75" customHeight="1">
      <c r="A140" s="18" t="s">
        <v>298</v>
      </c>
      <c r="B140" s="18" t="s">
        <v>61</v>
      </c>
      <c r="C140" s="18"/>
      <c r="D140" s="18"/>
      <c r="E140" s="18"/>
      <c r="F140" s="33" t="s">
        <v>299</v>
      </c>
      <c r="G140" s="15" t="s">
        <v>35</v>
      </c>
      <c r="H140" s="27">
        <v>1</v>
      </c>
      <c r="I140" s="27">
        <v>1282.69</v>
      </c>
      <c r="J140" s="34">
        <f>ROUND(H140*I140,2)</f>
        <v>1282.69</v>
      </c>
      <c r="K140" s="14"/>
      <c r="L140" s="71"/>
    </row>
    <row r="141" spans="1:12" ht="12.75" customHeight="1">
      <c r="A141" s="18" t="s">
        <v>300</v>
      </c>
      <c r="B141" s="18" t="s">
        <v>61</v>
      </c>
      <c r="C141" s="18"/>
      <c r="D141" s="18"/>
      <c r="E141" s="18"/>
      <c r="F141" s="33" t="s">
        <v>301</v>
      </c>
      <c r="G141" s="15" t="s">
        <v>35</v>
      </c>
      <c r="H141" s="27">
        <v>3</v>
      </c>
      <c r="I141" s="27">
        <v>214.26</v>
      </c>
      <c r="J141" s="34">
        <f>ROUND(H141*I141,2)</f>
        <v>642.78</v>
      </c>
      <c r="K141" s="14"/>
      <c r="L141" s="71"/>
    </row>
    <row r="142" spans="1:12" ht="12.75" customHeight="1">
      <c r="A142" s="18" t="s">
        <v>302</v>
      </c>
      <c r="B142" s="18" t="s">
        <v>61</v>
      </c>
      <c r="C142" s="18"/>
      <c r="D142" s="18"/>
      <c r="E142" s="18"/>
      <c r="F142" s="33" t="s">
        <v>303</v>
      </c>
      <c r="G142" s="15" t="s">
        <v>35</v>
      </c>
      <c r="H142" s="27">
        <v>3</v>
      </c>
      <c r="I142" s="27">
        <v>6.94</v>
      </c>
      <c r="J142" s="34">
        <f>ROUND(H142*I142,2)</f>
        <v>20.82</v>
      </c>
      <c r="K142" s="14"/>
      <c r="L142" s="71"/>
    </row>
    <row r="143" spans="1:12" ht="12.75" customHeight="1">
      <c r="A143" s="18" t="s">
        <v>304</v>
      </c>
      <c r="B143" s="18" t="s">
        <v>61</v>
      </c>
      <c r="C143" s="18"/>
      <c r="D143" s="18"/>
      <c r="E143" s="18"/>
      <c r="F143" s="33" t="s">
        <v>305</v>
      </c>
      <c r="G143" s="15" t="s">
        <v>35</v>
      </c>
      <c r="H143" s="27">
        <v>3</v>
      </c>
      <c r="I143" s="27">
        <v>4.33</v>
      </c>
      <c r="J143" s="34">
        <f>ROUND(H143*I143,2)</f>
        <v>12.99</v>
      </c>
      <c r="K143" s="14"/>
      <c r="L143" s="71"/>
    </row>
    <row r="144" spans="1:12" ht="12.75" customHeight="1">
      <c r="A144" s="18" t="s">
        <v>306</v>
      </c>
      <c r="B144" s="18" t="s">
        <v>61</v>
      </c>
      <c r="C144" s="18"/>
      <c r="D144" s="18"/>
      <c r="E144" s="18"/>
      <c r="F144" s="33" t="s">
        <v>307</v>
      </c>
      <c r="G144" s="15" t="s">
        <v>35</v>
      </c>
      <c r="H144" s="27">
        <v>3</v>
      </c>
      <c r="I144" s="27">
        <v>9.95</v>
      </c>
      <c r="J144" s="34">
        <f>ROUND(H144*I144,2)</f>
        <v>29.85</v>
      </c>
      <c r="K144" s="14"/>
      <c r="L144" s="71"/>
    </row>
    <row r="145" spans="1:12" ht="12.75" customHeight="1">
      <c r="A145" s="18" t="s">
        <v>308</v>
      </c>
      <c r="B145" s="18" t="s">
        <v>61</v>
      </c>
      <c r="C145" s="18"/>
      <c r="D145" s="18"/>
      <c r="E145" s="18"/>
      <c r="F145" s="33" t="s">
        <v>309</v>
      </c>
      <c r="G145" s="15" t="s">
        <v>35</v>
      </c>
      <c r="H145" s="27">
        <v>3</v>
      </c>
      <c r="I145" s="27">
        <v>0.3</v>
      </c>
      <c r="J145" s="34">
        <f>ROUND(H145*I145,2)</f>
        <v>0.9</v>
      </c>
      <c r="K145" s="14"/>
      <c r="L145" s="71"/>
    </row>
    <row r="146" spans="1:12" ht="12.75" customHeight="1">
      <c r="A146" s="18" t="s">
        <v>310</v>
      </c>
      <c r="B146" s="18" t="s">
        <v>61</v>
      </c>
      <c r="C146" s="18"/>
      <c r="D146" s="18"/>
      <c r="E146" s="18"/>
      <c r="F146" s="33" t="s">
        <v>311</v>
      </c>
      <c r="G146" s="15" t="s">
        <v>35</v>
      </c>
      <c r="H146" s="27">
        <v>3</v>
      </c>
      <c r="I146" s="27">
        <v>2.83</v>
      </c>
      <c r="J146" s="34">
        <f>ROUND(H146*I146,2)</f>
        <v>8.49</v>
      </c>
      <c r="K146" s="14"/>
      <c r="L146" s="71"/>
    </row>
    <row r="147" spans="1:12" ht="12.75" customHeight="1">
      <c r="A147" s="18" t="s">
        <v>312</v>
      </c>
      <c r="B147" s="18" t="s">
        <v>61</v>
      </c>
      <c r="C147" s="18"/>
      <c r="D147" s="18"/>
      <c r="E147" s="18"/>
      <c r="F147" s="33" t="s">
        <v>313</v>
      </c>
      <c r="G147" s="15" t="s">
        <v>35</v>
      </c>
      <c r="H147" s="27">
        <v>3</v>
      </c>
      <c r="I147" s="27">
        <v>1.52</v>
      </c>
      <c r="J147" s="34">
        <f>ROUND(H147*I147,2)</f>
        <v>4.56</v>
      </c>
      <c r="K147" s="14"/>
      <c r="L147" s="71"/>
    </row>
    <row r="148" spans="1:12" ht="12.75">
      <c r="A148" s="18" t="s">
        <v>314</v>
      </c>
      <c r="B148" s="18"/>
      <c r="C148" s="54" t="s">
        <v>231</v>
      </c>
      <c r="D148" s="18"/>
      <c r="E148" s="18"/>
      <c r="F148" s="33" t="s">
        <v>232</v>
      </c>
      <c r="G148" s="15" t="s">
        <v>35</v>
      </c>
      <c r="H148" s="27">
        <v>6</v>
      </c>
      <c r="I148" s="27">
        <v>7.01</v>
      </c>
      <c r="J148" s="34">
        <f>ROUND(H148*I148,2)</f>
        <v>42.06</v>
      </c>
      <c r="K148" s="14"/>
      <c r="L148" s="71"/>
    </row>
    <row r="149" spans="1:12" ht="12.75" customHeight="1">
      <c r="A149" s="18" t="s">
        <v>315</v>
      </c>
      <c r="B149" s="18" t="s">
        <v>61</v>
      </c>
      <c r="C149" s="18"/>
      <c r="D149" s="18"/>
      <c r="E149" s="18"/>
      <c r="F149" s="33" t="s">
        <v>316</v>
      </c>
      <c r="G149" s="15" t="s">
        <v>35</v>
      </c>
      <c r="H149" s="27">
        <v>3</v>
      </c>
      <c r="I149" s="27">
        <v>1.52</v>
      </c>
      <c r="J149" s="34">
        <f>ROUND(H149*I149,2)</f>
        <v>4.56</v>
      </c>
      <c r="K149" s="14"/>
      <c r="L149" s="71"/>
    </row>
    <row r="150" spans="1:12" ht="12.75" customHeight="1">
      <c r="A150" s="18" t="s">
        <v>317</v>
      </c>
      <c r="B150" s="18" t="s">
        <v>61</v>
      </c>
      <c r="C150" s="18"/>
      <c r="D150" s="18"/>
      <c r="E150" s="18"/>
      <c r="F150" s="33" t="s">
        <v>318</v>
      </c>
      <c r="G150" s="15" t="s">
        <v>35</v>
      </c>
      <c r="H150" s="27">
        <v>3</v>
      </c>
      <c r="I150" s="27">
        <v>7.22</v>
      </c>
      <c r="J150" s="34">
        <f>ROUND(H150*I150,2)</f>
        <v>21.66</v>
      </c>
      <c r="K150" s="14"/>
      <c r="L150" s="71"/>
    </row>
    <row r="151" spans="1:12" ht="15" customHeight="1">
      <c r="A151" s="18" t="s">
        <v>319</v>
      </c>
      <c r="B151" s="18" t="s">
        <v>61</v>
      </c>
      <c r="C151" s="18"/>
      <c r="D151" s="18"/>
      <c r="E151" s="18"/>
      <c r="F151" s="33" t="s">
        <v>284</v>
      </c>
      <c r="G151" s="15" t="s">
        <v>239</v>
      </c>
      <c r="H151" s="27">
        <v>6</v>
      </c>
      <c r="I151" s="27">
        <v>76.95</v>
      </c>
      <c r="J151" s="34">
        <f>ROUND(H151*I151,2)</f>
        <v>461.7</v>
      </c>
      <c r="K151" s="14"/>
      <c r="L151" s="71"/>
    </row>
    <row r="152" spans="1:10" ht="15.75" customHeight="1">
      <c r="A152" s="75" t="s">
        <v>320</v>
      </c>
      <c r="B152" s="69" t="s">
        <v>321</v>
      </c>
      <c r="C152" s="69"/>
      <c r="D152" s="69"/>
      <c r="E152" s="69"/>
      <c r="F152" s="69"/>
      <c r="G152" s="69"/>
      <c r="H152" s="69"/>
      <c r="I152" s="69"/>
      <c r="J152" s="70">
        <f>ROUND(SUM(J153:J164),2)</f>
        <v>7775.24</v>
      </c>
    </row>
    <row r="153" spans="1:12" ht="12.75" customHeight="1">
      <c r="A153" s="18" t="s">
        <v>322</v>
      </c>
      <c r="B153" s="18" t="s">
        <v>61</v>
      </c>
      <c r="C153" s="18"/>
      <c r="D153" s="18"/>
      <c r="E153" s="18"/>
      <c r="F153" s="33" t="s">
        <v>323</v>
      </c>
      <c r="G153" s="15" t="s">
        <v>213</v>
      </c>
      <c r="H153" s="27">
        <v>6.9</v>
      </c>
      <c r="I153" s="27">
        <v>16.56</v>
      </c>
      <c r="J153" s="27">
        <f>ROUND(H153*I153,2)</f>
        <v>114.26</v>
      </c>
      <c r="K153" s="79"/>
      <c r="L153" s="79"/>
    </row>
    <row r="154" spans="1:12" ht="12.75" customHeight="1">
      <c r="A154" s="18" t="s">
        <v>324</v>
      </c>
      <c r="B154" s="18" t="s">
        <v>61</v>
      </c>
      <c r="C154" s="18"/>
      <c r="D154" s="18"/>
      <c r="E154" s="18"/>
      <c r="F154" s="33" t="s">
        <v>325</v>
      </c>
      <c r="G154" s="15" t="s">
        <v>35</v>
      </c>
      <c r="H154" s="27">
        <v>3</v>
      </c>
      <c r="I154" s="27">
        <v>1282.5</v>
      </c>
      <c r="J154" s="27">
        <f>ROUND(H154*I154,2)</f>
        <v>3847.5</v>
      </c>
      <c r="K154" s="79"/>
      <c r="L154" s="79"/>
    </row>
    <row r="155" spans="1:12" ht="12.75" customHeight="1">
      <c r="A155" s="18" t="s">
        <v>326</v>
      </c>
      <c r="B155" s="18" t="s">
        <v>61</v>
      </c>
      <c r="C155" s="18"/>
      <c r="D155" s="18"/>
      <c r="E155" s="18"/>
      <c r="F155" s="33" t="s">
        <v>327</v>
      </c>
      <c r="G155" s="15" t="s">
        <v>35</v>
      </c>
      <c r="H155" s="27">
        <v>3</v>
      </c>
      <c r="I155" s="27">
        <v>341.43</v>
      </c>
      <c r="J155" s="27">
        <f>ROUND(H155*I155,2)</f>
        <v>1024.29</v>
      </c>
      <c r="K155" s="79"/>
      <c r="L155" s="79"/>
    </row>
    <row r="156" spans="1:12" ht="12.75" customHeight="1">
      <c r="A156" s="18" t="s">
        <v>328</v>
      </c>
      <c r="B156" s="18" t="s">
        <v>61</v>
      </c>
      <c r="C156" s="18"/>
      <c r="D156" s="18"/>
      <c r="E156" s="18"/>
      <c r="F156" s="33" t="s">
        <v>329</v>
      </c>
      <c r="G156" s="15" t="s">
        <v>35</v>
      </c>
      <c r="H156" s="27">
        <v>3</v>
      </c>
      <c r="I156" s="27">
        <v>341.43</v>
      </c>
      <c r="J156" s="27">
        <f>ROUND(H156*I156,2)</f>
        <v>1024.29</v>
      </c>
      <c r="K156" s="79"/>
      <c r="L156" s="79"/>
    </row>
    <row r="157" spans="1:12" ht="12.75" customHeight="1">
      <c r="A157" s="18" t="s">
        <v>330</v>
      </c>
      <c r="B157" s="18" t="s">
        <v>61</v>
      </c>
      <c r="C157" s="18"/>
      <c r="D157" s="18"/>
      <c r="E157" s="18"/>
      <c r="F157" s="25" t="s">
        <v>331</v>
      </c>
      <c r="G157" s="15" t="s">
        <v>35</v>
      </c>
      <c r="H157" s="27">
        <v>3</v>
      </c>
      <c r="I157" s="27">
        <v>409.97</v>
      </c>
      <c r="J157" s="27">
        <f>ROUND(H157*I157,2)</f>
        <v>1229.91</v>
      </c>
      <c r="K157" s="71"/>
      <c r="L157" s="71"/>
    </row>
    <row r="158" spans="1:12" ht="12.75">
      <c r="A158" s="18"/>
      <c r="B158" s="18"/>
      <c r="C158" s="18"/>
      <c r="D158" s="18"/>
      <c r="E158" s="18"/>
      <c r="F158" s="25"/>
      <c r="G158" s="15"/>
      <c r="H158" s="27"/>
      <c r="I158" s="27"/>
      <c r="J158" s="27"/>
      <c r="K158" s="71"/>
      <c r="L158" s="71"/>
    </row>
    <row r="159" spans="1:12" ht="12.75">
      <c r="A159" s="18"/>
      <c r="B159" s="18"/>
      <c r="C159" s="18"/>
      <c r="D159" s="18"/>
      <c r="E159" s="18"/>
      <c r="F159" s="25"/>
      <c r="G159" s="15"/>
      <c r="H159" s="27"/>
      <c r="I159" s="27"/>
      <c r="J159" s="27"/>
      <c r="K159" s="71"/>
      <c r="L159" s="71"/>
    </row>
    <row r="160" spans="1:12" ht="12.75" customHeight="1">
      <c r="A160" s="18" t="s">
        <v>332</v>
      </c>
      <c r="B160" s="18" t="s">
        <v>61</v>
      </c>
      <c r="C160" s="18"/>
      <c r="D160" s="18"/>
      <c r="E160" s="18"/>
      <c r="F160" s="33" t="s">
        <v>333</v>
      </c>
      <c r="G160" s="15" t="s">
        <v>35</v>
      </c>
      <c r="H160" s="27">
        <v>3</v>
      </c>
      <c r="I160" s="27">
        <v>1.61</v>
      </c>
      <c r="J160" s="27">
        <f>ROUND(H160*I160,2)</f>
        <v>4.83</v>
      </c>
      <c r="K160" s="71"/>
      <c r="L160" s="71"/>
    </row>
    <row r="161" spans="1:12" ht="12.75">
      <c r="A161" s="18" t="s">
        <v>334</v>
      </c>
      <c r="B161" s="18"/>
      <c r="C161" s="54" t="s">
        <v>231</v>
      </c>
      <c r="D161" s="18"/>
      <c r="E161" s="18"/>
      <c r="F161" s="33" t="s">
        <v>232</v>
      </c>
      <c r="G161" s="15" t="s">
        <v>35</v>
      </c>
      <c r="H161" s="27">
        <v>6</v>
      </c>
      <c r="I161" s="27">
        <v>7.01</v>
      </c>
      <c r="J161" s="27">
        <f>ROUND(H161*I161,2)</f>
        <v>42.06</v>
      </c>
      <c r="K161" s="71"/>
      <c r="L161" s="71"/>
    </row>
    <row r="162" spans="1:12" ht="12.75" customHeight="1">
      <c r="A162" s="18" t="s">
        <v>335</v>
      </c>
      <c r="B162" s="18" t="s">
        <v>61</v>
      </c>
      <c r="C162" s="18"/>
      <c r="D162" s="18"/>
      <c r="E162" s="18"/>
      <c r="F162" s="33" t="s">
        <v>336</v>
      </c>
      <c r="G162" s="15" t="s">
        <v>35</v>
      </c>
      <c r="H162" s="27">
        <v>3</v>
      </c>
      <c r="I162" s="27">
        <v>1.61</v>
      </c>
      <c r="J162" s="27">
        <f>ROUND(H162*I162,2)</f>
        <v>4.83</v>
      </c>
      <c r="K162" s="71"/>
      <c r="L162" s="71"/>
    </row>
    <row r="163" spans="1:12" ht="12.75" customHeight="1">
      <c r="A163" s="18" t="s">
        <v>337</v>
      </c>
      <c r="B163" s="18" t="s">
        <v>61</v>
      </c>
      <c r="C163" s="18"/>
      <c r="D163" s="18"/>
      <c r="E163" s="18"/>
      <c r="F163" s="33" t="s">
        <v>338</v>
      </c>
      <c r="G163" s="15" t="s">
        <v>35</v>
      </c>
      <c r="H163" s="27">
        <v>3</v>
      </c>
      <c r="I163" s="27">
        <v>7.19</v>
      </c>
      <c r="J163" s="27">
        <f>ROUND(H163*I163,2)</f>
        <v>21.57</v>
      </c>
      <c r="K163" s="71"/>
      <c r="L163" s="71"/>
    </row>
    <row r="164" spans="1:12" ht="15" customHeight="1">
      <c r="A164" s="18" t="s">
        <v>339</v>
      </c>
      <c r="B164" s="18" t="s">
        <v>61</v>
      </c>
      <c r="C164" s="18"/>
      <c r="D164" s="18"/>
      <c r="E164" s="18"/>
      <c r="F164" s="33" t="s">
        <v>340</v>
      </c>
      <c r="G164" s="15" t="s">
        <v>35</v>
      </c>
      <c r="H164" s="27">
        <v>6</v>
      </c>
      <c r="I164" s="27">
        <v>76.95</v>
      </c>
      <c r="J164" s="27">
        <f>ROUND(H164*I164,2)</f>
        <v>461.7</v>
      </c>
      <c r="K164" s="71"/>
      <c r="L164" s="71"/>
    </row>
    <row r="165" spans="1:10" ht="12.75" customHeight="1">
      <c r="A165" s="75" t="s">
        <v>341</v>
      </c>
      <c r="B165" s="69" t="s">
        <v>342</v>
      </c>
      <c r="C165" s="69"/>
      <c r="D165" s="69"/>
      <c r="E165" s="69"/>
      <c r="F165" s="69"/>
      <c r="G165" s="69"/>
      <c r="H165" s="69"/>
      <c r="I165" s="69"/>
      <c r="J165" s="70">
        <f>ROUND(SUM(J166:J178),2)</f>
        <v>19504.88</v>
      </c>
    </row>
    <row r="166" spans="1:10" ht="14.25" customHeight="1">
      <c r="A166" s="18" t="s">
        <v>343</v>
      </c>
      <c r="B166" s="18" t="s">
        <v>61</v>
      </c>
      <c r="C166" s="18"/>
      <c r="D166" s="18"/>
      <c r="E166" s="18"/>
      <c r="F166" s="80" t="s">
        <v>344</v>
      </c>
      <c r="G166" s="18" t="s">
        <v>239</v>
      </c>
      <c r="H166" s="34">
        <v>8.75</v>
      </c>
      <c r="I166" s="34">
        <v>68.55</v>
      </c>
      <c r="J166" s="34">
        <f>ROUND(H166*I166,2)</f>
        <v>599.81</v>
      </c>
    </row>
    <row r="167" spans="1:12" ht="12.75" customHeight="1">
      <c r="A167" s="18" t="s">
        <v>345</v>
      </c>
      <c r="B167" s="18" t="s">
        <v>61</v>
      </c>
      <c r="C167" s="18"/>
      <c r="D167" s="18"/>
      <c r="E167" s="18"/>
      <c r="F167" s="33" t="s">
        <v>346</v>
      </c>
      <c r="G167" s="15" t="s">
        <v>213</v>
      </c>
      <c r="H167" s="27">
        <v>8</v>
      </c>
      <c r="I167" s="27">
        <v>16.56</v>
      </c>
      <c r="J167" s="34">
        <f>ROUND(H167*I167,2)</f>
        <v>132.48</v>
      </c>
      <c r="K167" s="71"/>
      <c r="L167" s="71"/>
    </row>
    <row r="168" spans="1:12" ht="12.75" customHeight="1">
      <c r="A168" s="18" t="s">
        <v>347</v>
      </c>
      <c r="B168" s="18" t="s">
        <v>61</v>
      </c>
      <c r="C168" s="18"/>
      <c r="D168" s="18"/>
      <c r="E168" s="18"/>
      <c r="F168" s="33" t="s">
        <v>348</v>
      </c>
      <c r="G168" s="15" t="s">
        <v>35</v>
      </c>
      <c r="H168" s="27">
        <v>4</v>
      </c>
      <c r="I168" s="27">
        <v>1995.28</v>
      </c>
      <c r="J168" s="34">
        <f>ROUND(H168*I168,2)</f>
        <v>7981.12</v>
      </c>
      <c r="K168" s="71"/>
      <c r="L168" s="71"/>
    </row>
    <row r="169" spans="1:12" ht="12.75" customHeight="1">
      <c r="A169" s="18" t="s">
        <v>349</v>
      </c>
      <c r="B169" s="18" t="s">
        <v>61</v>
      </c>
      <c r="C169" s="18"/>
      <c r="D169" s="18"/>
      <c r="E169" s="18"/>
      <c r="F169" s="33" t="s">
        <v>327</v>
      </c>
      <c r="G169" s="15" t="s">
        <v>35</v>
      </c>
      <c r="H169" s="27">
        <v>4</v>
      </c>
      <c r="I169" s="27">
        <v>434.32</v>
      </c>
      <c r="J169" s="34">
        <f>ROUND(H169*I169,2)</f>
        <v>1737.28</v>
      </c>
      <c r="K169" s="71"/>
      <c r="L169" s="71"/>
    </row>
    <row r="170" spans="1:12" ht="12.75" customHeight="1">
      <c r="A170" s="18" t="s">
        <v>350</v>
      </c>
      <c r="B170" s="18" t="s">
        <v>61</v>
      </c>
      <c r="C170" s="18"/>
      <c r="D170" s="18"/>
      <c r="E170" s="18"/>
      <c r="F170" s="33" t="s">
        <v>351</v>
      </c>
      <c r="G170" s="15" t="s">
        <v>35</v>
      </c>
      <c r="H170" s="27">
        <v>4</v>
      </c>
      <c r="I170" s="27">
        <v>7.28</v>
      </c>
      <c r="J170" s="34">
        <f>ROUND(H170*I170,2)</f>
        <v>29.12</v>
      </c>
      <c r="K170" s="71"/>
      <c r="L170" s="71"/>
    </row>
    <row r="171" spans="1:12" ht="12.75" customHeight="1">
      <c r="A171" s="18" t="s">
        <v>352</v>
      </c>
      <c r="B171" s="18" t="s">
        <v>61</v>
      </c>
      <c r="C171" s="18"/>
      <c r="D171" s="18"/>
      <c r="E171" s="18"/>
      <c r="F171" s="33" t="s">
        <v>353</v>
      </c>
      <c r="G171" s="15" t="s">
        <v>35</v>
      </c>
      <c r="H171" s="27">
        <v>4</v>
      </c>
      <c r="I171" s="27">
        <v>509.96</v>
      </c>
      <c r="J171" s="34">
        <f>ROUND(H171*I171,2)</f>
        <v>2039.84</v>
      </c>
      <c r="K171" s="71"/>
      <c r="L171" s="71"/>
    </row>
    <row r="172" spans="1:12" ht="12.75" customHeight="1">
      <c r="A172" s="18" t="s">
        <v>354</v>
      </c>
      <c r="B172" s="18" t="s">
        <v>61</v>
      </c>
      <c r="C172" s="18"/>
      <c r="D172" s="18"/>
      <c r="E172" s="18"/>
      <c r="F172" s="33" t="s">
        <v>355</v>
      </c>
      <c r="G172" s="15" t="s">
        <v>35</v>
      </c>
      <c r="H172" s="27">
        <v>4</v>
      </c>
      <c r="I172" s="27">
        <v>1017.01</v>
      </c>
      <c r="J172" s="34">
        <f>ROUND(H172*I172,2)</f>
        <v>4068.04</v>
      </c>
      <c r="K172" s="71"/>
      <c r="L172" s="71"/>
    </row>
    <row r="173" spans="1:12" ht="12.75" customHeight="1">
      <c r="A173" s="18" t="s">
        <v>356</v>
      </c>
      <c r="B173" s="18" t="s">
        <v>61</v>
      </c>
      <c r="C173" s="18"/>
      <c r="D173" s="18"/>
      <c r="E173" s="18"/>
      <c r="F173" s="33" t="s">
        <v>357</v>
      </c>
      <c r="G173" s="15" t="s">
        <v>35</v>
      </c>
      <c r="H173" s="27">
        <v>4</v>
      </c>
      <c r="I173" s="27">
        <v>299.89</v>
      </c>
      <c r="J173" s="34">
        <f>ROUND(H173*I173,2)</f>
        <v>1199.56</v>
      </c>
      <c r="K173" s="71"/>
      <c r="L173" s="71"/>
    </row>
    <row r="174" spans="1:12" ht="12.75" customHeight="1">
      <c r="A174" s="18" t="s">
        <v>358</v>
      </c>
      <c r="B174" s="18" t="s">
        <v>61</v>
      </c>
      <c r="C174" s="18"/>
      <c r="D174" s="18"/>
      <c r="E174" s="18"/>
      <c r="F174" s="25" t="s">
        <v>359</v>
      </c>
      <c r="G174" s="15" t="s">
        <v>35</v>
      </c>
      <c r="H174" s="27">
        <v>4</v>
      </c>
      <c r="I174" s="27">
        <v>415.74</v>
      </c>
      <c r="J174" s="34">
        <f>ROUND(H174*I174,2)</f>
        <v>1662.96</v>
      </c>
      <c r="K174" s="71"/>
      <c r="L174" s="71"/>
    </row>
    <row r="175" spans="1:12" ht="12.75">
      <c r="A175" s="18"/>
      <c r="B175" s="18"/>
      <c r="C175" s="18"/>
      <c r="D175" s="18"/>
      <c r="E175" s="18"/>
      <c r="F175" s="25"/>
      <c r="G175" s="15"/>
      <c r="H175" s="27"/>
      <c r="I175" s="27"/>
      <c r="J175" s="34"/>
      <c r="K175" s="71"/>
      <c r="L175" s="71"/>
    </row>
    <row r="176" spans="1:12" ht="12.75">
      <c r="A176" s="18"/>
      <c r="B176" s="18"/>
      <c r="C176" s="18"/>
      <c r="D176" s="18"/>
      <c r="E176" s="18"/>
      <c r="F176" s="25"/>
      <c r="G176" s="15"/>
      <c r="H176" s="27"/>
      <c r="I176" s="27"/>
      <c r="J176" s="34"/>
      <c r="K176" s="71"/>
      <c r="L176" s="71"/>
    </row>
    <row r="177" spans="1:12" ht="12.75" customHeight="1">
      <c r="A177" s="18" t="s">
        <v>360</v>
      </c>
      <c r="B177" s="18" t="s">
        <v>61</v>
      </c>
      <c r="C177" s="18"/>
      <c r="D177" s="18"/>
      <c r="E177" s="18"/>
      <c r="F177" s="33" t="s">
        <v>333</v>
      </c>
      <c r="G177" s="15" t="s">
        <v>35</v>
      </c>
      <c r="H177" s="27">
        <v>4</v>
      </c>
      <c r="I177" s="27">
        <v>1.4</v>
      </c>
      <c r="J177" s="34">
        <f>ROUND(H177*I177,2)</f>
        <v>5.6</v>
      </c>
      <c r="K177" s="71"/>
      <c r="L177" s="71"/>
    </row>
    <row r="178" spans="1:12" ht="12.75">
      <c r="A178" s="18" t="s">
        <v>361</v>
      </c>
      <c r="B178" s="18"/>
      <c r="C178" s="54" t="s">
        <v>231</v>
      </c>
      <c r="D178" s="18"/>
      <c r="E178" s="18"/>
      <c r="F178" s="33" t="s">
        <v>232</v>
      </c>
      <c r="G178" s="15" t="s">
        <v>35</v>
      </c>
      <c r="H178" s="27">
        <v>7</v>
      </c>
      <c r="I178" s="27">
        <v>7.01</v>
      </c>
      <c r="J178" s="34">
        <f>ROUND(H178*I178,2)</f>
        <v>49.07</v>
      </c>
      <c r="K178" s="71"/>
      <c r="L178" s="71"/>
    </row>
    <row r="179" spans="1:10" ht="12.75" customHeight="1">
      <c r="A179" s="75" t="s">
        <v>362</v>
      </c>
      <c r="B179" s="69" t="s">
        <v>363</v>
      </c>
      <c r="C179" s="69"/>
      <c r="D179" s="69"/>
      <c r="E179" s="69"/>
      <c r="F179" s="69"/>
      <c r="G179" s="69"/>
      <c r="H179" s="69"/>
      <c r="I179" s="69"/>
      <c r="J179" s="70">
        <f>ROUND(SUM(J180:J194),2)</f>
        <v>10292.17</v>
      </c>
    </row>
    <row r="180" spans="1:12" ht="12.75" customHeight="1">
      <c r="A180" s="18" t="s">
        <v>364</v>
      </c>
      <c r="B180" s="18" t="s">
        <v>61</v>
      </c>
      <c r="C180" s="18"/>
      <c r="D180" s="18"/>
      <c r="E180" s="18"/>
      <c r="F180" s="33" t="s">
        <v>212</v>
      </c>
      <c r="G180" s="15" t="s">
        <v>213</v>
      </c>
      <c r="H180" s="27">
        <v>5</v>
      </c>
      <c r="I180" s="27">
        <v>16.56</v>
      </c>
      <c r="J180" s="27">
        <f>ROUND(H180*I180,2)</f>
        <v>82.8</v>
      </c>
      <c r="K180" s="71"/>
      <c r="L180" s="71"/>
    </row>
    <row r="181" spans="1:12" ht="12.75" customHeight="1">
      <c r="A181" s="18" t="s">
        <v>365</v>
      </c>
      <c r="B181" s="18" t="s">
        <v>61</v>
      </c>
      <c r="C181" s="18"/>
      <c r="D181" s="18"/>
      <c r="E181" s="18"/>
      <c r="F181" s="33" t="s">
        <v>366</v>
      </c>
      <c r="G181" s="15" t="s">
        <v>35</v>
      </c>
      <c r="H181" s="27">
        <v>2</v>
      </c>
      <c r="I181" s="27">
        <v>1995.34</v>
      </c>
      <c r="J181" s="27">
        <f>ROUND(H181*I181,2)</f>
        <v>3990.68</v>
      </c>
      <c r="K181" s="71"/>
      <c r="L181" s="71"/>
    </row>
    <row r="182" spans="1:12" ht="12.75" customHeight="1">
      <c r="A182" s="18" t="s">
        <v>367</v>
      </c>
      <c r="B182" s="18" t="s">
        <v>61</v>
      </c>
      <c r="C182" s="18"/>
      <c r="D182" s="18"/>
      <c r="E182" s="18"/>
      <c r="F182" s="33" t="s">
        <v>368</v>
      </c>
      <c r="G182" s="15" t="s">
        <v>35</v>
      </c>
      <c r="H182" s="27">
        <v>2</v>
      </c>
      <c r="I182" s="27">
        <v>429.27</v>
      </c>
      <c r="J182" s="27">
        <f>ROUND(H182*I182,2)</f>
        <v>858.54</v>
      </c>
      <c r="K182" s="71"/>
      <c r="L182" s="71"/>
    </row>
    <row r="183" spans="1:12" ht="12.75" customHeight="1">
      <c r="A183" s="18" t="s">
        <v>369</v>
      </c>
      <c r="B183" s="18" t="s">
        <v>61</v>
      </c>
      <c r="C183" s="18"/>
      <c r="D183" s="18"/>
      <c r="E183" s="18"/>
      <c r="F183" s="33" t="s">
        <v>370</v>
      </c>
      <c r="G183" s="15" t="s">
        <v>35</v>
      </c>
      <c r="H183" s="27">
        <v>2</v>
      </c>
      <c r="I183" s="27">
        <v>444.62</v>
      </c>
      <c r="J183" s="27">
        <f>ROUND(H183*I183,2)</f>
        <v>889.24</v>
      </c>
      <c r="K183" s="71"/>
      <c r="L183" s="71"/>
    </row>
    <row r="184" spans="1:12" ht="12.75" customHeight="1">
      <c r="A184" s="18" t="s">
        <v>371</v>
      </c>
      <c r="B184" s="18" t="s">
        <v>61</v>
      </c>
      <c r="C184" s="18"/>
      <c r="D184" s="18"/>
      <c r="E184" s="18"/>
      <c r="F184" s="33" t="s">
        <v>372</v>
      </c>
      <c r="G184" s="15" t="s">
        <v>35</v>
      </c>
      <c r="H184" s="27">
        <v>2</v>
      </c>
      <c r="I184" s="27">
        <v>1301.45</v>
      </c>
      <c r="J184" s="27">
        <f>ROUND(H184*I184,2)</f>
        <v>2602.9</v>
      </c>
      <c r="K184" s="71"/>
      <c r="L184" s="71"/>
    </row>
    <row r="185" spans="1:12" ht="12.75" customHeight="1">
      <c r="A185" s="18" t="s">
        <v>373</v>
      </c>
      <c r="B185" s="18" t="s">
        <v>61</v>
      </c>
      <c r="C185" s="18"/>
      <c r="D185" s="18"/>
      <c r="E185" s="18"/>
      <c r="F185" s="33" t="s">
        <v>374</v>
      </c>
      <c r="G185" s="15" t="s">
        <v>35</v>
      </c>
      <c r="H185" s="27">
        <v>2</v>
      </c>
      <c r="I185" s="27">
        <v>259.8</v>
      </c>
      <c r="J185" s="27">
        <f>ROUND(H185*I185,2)</f>
        <v>519.6</v>
      </c>
      <c r="K185" s="71"/>
      <c r="L185" s="71"/>
    </row>
    <row r="186" spans="1:12" ht="12.75" customHeight="1">
      <c r="A186" s="18" t="s">
        <v>375</v>
      </c>
      <c r="B186" s="18" t="s">
        <v>61</v>
      </c>
      <c r="C186" s="18"/>
      <c r="D186" s="18"/>
      <c r="E186" s="18"/>
      <c r="F186" s="33" t="s">
        <v>376</v>
      </c>
      <c r="G186" s="15" t="s">
        <v>35</v>
      </c>
      <c r="H186" s="27">
        <v>2</v>
      </c>
      <c r="I186" s="27">
        <v>86.64</v>
      </c>
      <c r="J186" s="27">
        <f>ROUND(H186*I186,2)</f>
        <v>173.28</v>
      </c>
      <c r="K186" s="71"/>
      <c r="L186" s="71"/>
    </row>
    <row r="187" spans="1:12" ht="12.75" customHeight="1">
      <c r="A187" s="18" t="s">
        <v>377</v>
      </c>
      <c r="B187" s="18" t="s">
        <v>61</v>
      </c>
      <c r="C187" s="18"/>
      <c r="D187" s="18"/>
      <c r="E187" s="18"/>
      <c r="F187" s="25" t="s">
        <v>378</v>
      </c>
      <c r="G187" s="15" t="s">
        <v>35</v>
      </c>
      <c r="H187" s="27">
        <v>2</v>
      </c>
      <c r="I187" s="27">
        <v>392.28</v>
      </c>
      <c r="J187" s="27">
        <f>ROUND(H187*I187,2)</f>
        <v>784.56</v>
      </c>
      <c r="K187" s="71"/>
      <c r="L187" s="71"/>
    </row>
    <row r="188" spans="1:12" ht="12.75">
      <c r="A188" s="18"/>
      <c r="B188" s="18"/>
      <c r="C188" s="18"/>
      <c r="D188" s="18"/>
      <c r="E188" s="18"/>
      <c r="F188" s="25"/>
      <c r="G188" s="15"/>
      <c r="H188" s="27"/>
      <c r="I188" s="27"/>
      <c r="J188" s="27"/>
      <c r="K188" s="71"/>
      <c r="L188" s="71"/>
    </row>
    <row r="189" spans="1:12" ht="12.75">
      <c r="A189" s="18"/>
      <c r="B189" s="18"/>
      <c r="C189" s="18"/>
      <c r="D189" s="18"/>
      <c r="E189" s="18"/>
      <c r="F189" s="25"/>
      <c r="G189" s="15"/>
      <c r="H189" s="27"/>
      <c r="I189" s="27"/>
      <c r="J189" s="27"/>
      <c r="K189" s="71"/>
      <c r="L189" s="71"/>
    </row>
    <row r="190" spans="1:12" ht="12.75">
      <c r="A190" s="18" t="s">
        <v>379</v>
      </c>
      <c r="B190" s="18"/>
      <c r="C190" s="18"/>
      <c r="D190" s="18"/>
      <c r="E190" s="2"/>
      <c r="F190" s="33" t="s">
        <v>380</v>
      </c>
      <c r="G190" s="15" t="s">
        <v>35</v>
      </c>
      <c r="H190" s="27">
        <v>2</v>
      </c>
      <c r="I190" s="27">
        <v>1.4</v>
      </c>
      <c r="J190" s="27">
        <f>ROUND(H190*I190,2)</f>
        <v>2.8</v>
      </c>
      <c r="K190" s="71"/>
      <c r="L190" s="71"/>
    </row>
    <row r="191" spans="1:12" ht="12.75">
      <c r="A191" s="18" t="s">
        <v>381</v>
      </c>
      <c r="B191" s="18"/>
      <c r="C191" s="54" t="s">
        <v>231</v>
      </c>
      <c r="D191" s="18"/>
      <c r="E191" s="2"/>
      <c r="F191" s="33" t="s">
        <v>232</v>
      </c>
      <c r="G191" s="15" t="s">
        <v>35</v>
      </c>
      <c r="H191" s="27">
        <v>4</v>
      </c>
      <c r="I191" s="27">
        <v>7.01</v>
      </c>
      <c r="J191" s="27">
        <f>ROUND(H191*I191,2)</f>
        <v>28.04</v>
      </c>
      <c r="K191" s="71"/>
      <c r="L191" s="71"/>
    </row>
    <row r="192" spans="1:12" ht="12.75">
      <c r="A192" s="18" t="s">
        <v>382</v>
      </c>
      <c r="B192" s="18"/>
      <c r="C192" s="18"/>
      <c r="D192" s="18"/>
      <c r="E192" s="2"/>
      <c r="F192" s="33" t="s">
        <v>282</v>
      </c>
      <c r="G192" s="15" t="s">
        <v>35</v>
      </c>
      <c r="H192" s="27">
        <v>2</v>
      </c>
      <c r="I192" s="27">
        <v>1.4</v>
      </c>
      <c r="J192" s="27">
        <f>ROUND(H192*I192,2)</f>
        <v>2.8</v>
      </c>
      <c r="K192" s="71"/>
      <c r="L192" s="71"/>
    </row>
    <row r="193" spans="1:12" ht="12.75">
      <c r="A193" s="18" t="s">
        <v>383</v>
      </c>
      <c r="B193" s="18"/>
      <c r="C193" s="18"/>
      <c r="D193" s="18"/>
      <c r="E193" s="2"/>
      <c r="F193" s="33" t="s">
        <v>384</v>
      </c>
      <c r="G193" s="15" t="s">
        <v>35</v>
      </c>
      <c r="H193" s="27">
        <v>2</v>
      </c>
      <c r="I193" s="27">
        <v>7.09</v>
      </c>
      <c r="J193" s="27">
        <f>ROUND(H193*I193,2)</f>
        <v>14.18</v>
      </c>
      <c r="K193" s="71"/>
      <c r="L193" s="71"/>
    </row>
    <row r="194" spans="1:12" ht="15" customHeight="1">
      <c r="A194" s="18" t="s">
        <v>385</v>
      </c>
      <c r="B194" s="2" t="s">
        <v>61</v>
      </c>
      <c r="C194" s="2"/>
      <c r="D194" s="2"/>
      <c r="E194" s="2"/>
      <c r="F194" s="33" t="s">
        <v>386</v>
      </c>
      <c r="G194" s="15" t="s">
        <v>239</v>
      </c>
      <c r="H194" s="27">
        <v>5</v>
      </c>
      <c r="I194" s="27">
        <v>68.55</v>
      </c>
      <c r="J194" s="27">
        <f>ROUND(H194*I194,2)</f>
        <v>342.75</v>
      </c>
      <c r="K194" s="71"/>
      <c r="L194" s="71"/>
    </row>
    <row r="195" spans="1:10" ht="12.75" customHeight="1">
      <c r="A195" s="75" t="s">
        <v>387</v>
      </c>
      <c r="B195" s="69" t="s">
        <v>388</v>
      </c>
      <c r="C195" s="69"/>
      <c r="D195" s="69"/>
      <c r="E195" s="69"/>
      <c r="F195" s="69"/>
      <c r="G195" s="69"/>
      <c r="H195" s="69"/>
      <c r="I195" s="69"/>
      <c r="J195" s="70">
        <f>ROUND(SUM(J196:J209),2)</f>
        <v>16698.95</v>
      </c>
    </row>
    <row r="196" spans="1:10" ht="12.75" customHeight="1">
      <c r="A196" s="18" t="s">
        <v>389</v>
      </c>
      <c r="B196" s="18" t="s">
        <v>61</v>
      </c>
      <c r="C196" s="18"/>
      <c r="D196" s="18"/>
      <c r="E196" s="18"/>
      <c r="F196" s="33" t="s">
        <v>212</v>
      </c>
      <c r="G196" s="18" t="s">
        <v>213</v>
      </c>
      <c r="H196" s="34">
        <v>8.75</v>
      </c>
      <c r="I196" s="34">
        <v>16.56</v>
      </c>
      <c r="J196" s="34">
        <f>ROUND(H196*I196,2)</f>
        <v>144.9</v>
      </c>
    </row>
    <row r="197" spans="1:12" ht="12.75" customHeight="1">
      <c r="A197" s="18" t="s">
        <v>390</v>
      </c>
      <c r="B197" s="18" t="s">
        <v>61</v>
      </c>
      <c r="C197" s="18"/>
      <c r="D197" s="18"/>
      <c r="E197" s="18"/>
      <c r="F197" s="33" t="s">
        <v>391</v>
      </c>
      <c r="G197" s="15" t="s">
        <v>35</v>
      </c>
      <c r="H197" s="27">
        <v>4</v>
      </c>
      <c r="I197" s="27">
        <v>1326.17</v>
      </c>
      <c r="J197" s="34">
        <f>ROUND(H197*I197,2)</f>
        <v>5304.68</v>
      </c>
      <c r="K197" s="71"/>
      <c r="L197" s="71"/>
    </row>
    <row r="198" spans="1:12" ht="12.75" customHeight="1">
      <c r="A198" s="18" t="s">
        <v>392</v>
      </c>
      <c r="B198" s="18" t="s">
        <v>61</v>
      </c>
      <c r="C198" s="18"/>
      <c r="D198" s="18"/>
      <c r="E198" s="18"/>
      <c r="F198" s="33" t="s">
        <v>393</v>
      </c>
      <c r="G198" s="15" t="s">
        <v>35</v>
      </c>
      <c r="H198" s="27">
        <v>4</v>
      </c>
      <c r="I198" s="27">
        <v>717.82</v>
      </c>
      <c r="J198" s="34">
        <f>ROUND(H198*I198,2)</f>
        <v>2871.28</v>
      </c>
      <c r="K198" s="71"/>
      <c r="L198" s="71"/>
    </row>
    <row r="199" spans="1:12" ht="12.75" customHeight="1">
      <c r="A199" s="18" t="s">
        <v>394</v>
      </c>
      <c r="B199" s="18" t="s">
        <v>61</v>
      </c>
      <c r="C199" s="18"/>
      <c r="D199" s="18"/>
      <c r="E199" s="18"/>
      <c r="F199" s="33" t="s">
        <v>395</v>
      </c>
      <c r="G199" s="15" t="s">
        <v>35</v>
      </c>
      <c r="H199" s="27">
        <v>4</v>
      </c>
      <c r="I199" s="27">
        <v>390.38</v>
      </c>
      <c r="J199" s="34">
        <f>ROUND(H199*I199,2)</f>
        <v>1561.52</v>
      </c>
      <c r="K199" s="71"/>
      <c r="L199" s="71"/>
    </row>
    <row r="200" spans="1:12" ht="12.75" customHeight="1">
      <c r="A200" s="18" t="s">
        <v>396</v>
      </c>
      <c r="B200" s="18" t="s">
        <v>61</v>
      </c>
      <c r="C200" s="18"/>
      <c r="D200" s="18"/>
      <c r="E200" s="18"/>
      <c r="F200" s="33" t="s">
        <v>397</v>
      </c>
      <c r="G200" s="15" t="s">
        <v>35</v>
      </c>
      <c r="H200" s="27">
        <v>4</v>
      </c>
      <c r="I200" s="27">
        <v>1297.39</v>
      </c>
      <c r="J200" s="34">
        <f>ROUND(H200*I200,2)</f>
        <v>5189.56</v>
      </c>
      <c r="K200" s="71"/>
      <c r="L200" s="71"/>
    </row>
    <row r="201" spans="1:12" ht="12.75" customHeight="1">
      <c r="A201" s="18" t="s">
        <v>398</v>
      </c>
      <c r="B201" s="18" t="s">
        <v>61</v>
      </c>
      <c r="C201" s="18"/>
      <c r="D201" s="18"/>
      <c r="E201" s="18"/>
      <c r="F201" s="33" t="s">
        <v>399</v>
      </c>
      <c r="G201" s="15" t="s">
        <v>35</v>
      </c>
      <c r="H201" s="27">
        <v>4</v>
      </c>
      <c r="I201" s="27">
        <v>217.27</v>
      </c>
      <c r="J201" s="34">
        <f>ROUND(H201*I201,2)</f>
        <v>869.08</v>
      </c>
      <c r="K201" s="71"/>
      <c r="L201" s="71"/>
    </row>
    <row r="202" spans="1:12" ht="12.75" customHeight="1">
      <c r="A202" s="18" t="s">
        <v>400</v>
      </c>
      <c r="B202" s="18" t="s">
        <v>61</v>
      </c>
      <c r="C202" s="18"/>
      <c r="D202" s="18"/>
      <c r="E202" s="18"/>
      <c r="F202" s="33" t="s">
        <v>401</v>
      </c>
      <c r="G202" s="15" t="s">
        <v>35</v>
      </c>
      <c r="H202" s="27">
        <v>4</v>
      </c>
      <c r="I202" s="27">
        <v>6.99</v>
      </c>
      <c r="J202" s="34">
        <f>ROUND(H202*I202,2)</f>
        <v>27.96</v>
      </c>
      <c r="K202" s="71"/>
      <c r="L202" s="71"/>
    </row>
    <row r="203" spans="1:12" ht="12.75" customHeight="1">
      <c r="A203" s="18" t="s">
        <v>402</v>
      </c>
      <c r="B203" s="18" t="s">
        <v>61</v>
      </c>
      <c r="C203" s="18"/>
      <c r="D203" s="18"/>
      <c r="E203" s="18"/>
      <c r="F203" s="33" t="s">
        <v>403</v>
      </c>
      <c r="G203" s="15" t="s">
        <v>35</v>
      </c>
      <c r="H203" s="27">
        <v>4</v>
      </c>
      <c r="I203" s="27">
        <v>4.28</v>
      </c>
      <c r="J203" s="34">
        <f>ROUND(H203*I203,2)</f>
        <v>17.12</v>
      </c>
      <c r="K203" s="71"/>
      <c r="L203" s="71"/>
    </row>
    <row r="204" spans="1:12" ht="12.75" customHeight="1">
      <c r="A204" s="18" t="s">
        <v>404</v>
      </c>
      <c r="B204" s="18" t="s">
        <v>61</v>
      </c>
      <c r="C204" s="18"/>
      <c r="D204" s="18"/>
      <c r="E204" s="18"/>
      <c r="F204" s="33" t="s">
        <v>405</v>
      </c>
      <c r="G204" s="15" t="s">
        <v>35</v>
      </c>
      <c r="H204" s="27">
        <v>4</v>
      </c>
      <c r="I204" s="27">
        <v>9.68</v>
      </c>
      <c r="J204" s="34">
        <f>ROUND(H204*I204,2)</f>
        <v>38.72</v>
      </c>
      <c r="K204" s="71"/>
      <c r="L204" s="71"/>
    </row>
    <row r="205" spans="1:12" ht="12.75" customHeight="1">
      <c r="A205" s="18" t="s">
        <v>406</v>
      </c>
      <c r="B205" s="18" t="s">
        <v>61</v>
      </c>
      <c r="C205" s="18"/>
      <c r="D205" s="18"/>
      <c r="E205" s="18"/>
      <c r="F205" s="33" t="s">
        <v>407</v>
      </c>
      <c r="G205" s="15" t="s">
        <v>35</v>
      </c>
      <c r="H205" s="27">
        <v>4</v>
      </c>
      <c r="I205" s="27">
        <v>0.26</v>
      </c>
      <c r="J205" s="34">
        <f>ROUND(H205*I205,2)</f>
        <v>1.04</v>
      </c>
      <c r="K205" s="71"/>
      <c r="L205" s="71"/>
    </row>
    <row r="206" spans="1:12" ht="12.75" customHeight="1">
      <c r="A206" s="18" t="s">
        <v>408</v>
      </c>
      <c r="B206" s="18" t="s">
        <v>61</v>
      </c>
      <c r="C206" s="18"/>
      <c r="D206" s="18"/>
      <c r="E206" s="18"/>
      <c r="F206" s="33" t="s">
        <v>409</v>
      </c>
      <c r="G206" s="15" t="s">
        <v>35</v>
      </c>
      <c r="H206" s="27">
        <v>4</v>
      </c>
      <c r="I206" s="27">
        <v>2.77</v>
      </c>
      <c r="J206" s="34">
        <f>ROUND(H206*I206,2)</f>
        <v>11.08</v>
      </c>
      <c r="K206" s="71"/>
      <c r="L206" s="71"/>
    </row>
    <row r="207" spans="1:12" ht="12.75" customHeight="1">
      <c r="A207" s="18" t="s">
        <v>410</v>
      </c>
      <c r="B207" s="18" t="s">
        <v>61</v>
      </c>
      <c r="C207" s="18"/>
      <c r="D207" s="18"/>
      <c r="E207" s="18"/>
      <c r="F207" s="33" t="s">
        <v>380</v>
      </c>
      <c r="G207" s="15" t="s">
        <v>35</v>
      </c>
      <c r="H207" s="27">
        <v>4</v>
      </c>
      <c r="I207" s="27">
        <v>1.53</v>
      </c>
      <c r="J207" s="34">
        <f>ROUND(H207*I207,2)</f>
        <v>6.12</v>
      </c>
      <c r="K207" s="71"/>
      <c r="L207" s="71"/>
    </row>
    <row r="208" spans="1:12" ht="12.75">
      <c r="A208" s="18" t="s">
        <v>411</v>
      </c>
      <c r="B208" s="18"/>
      <c r="C208" s="54" t="s">
        <v>231</v>
      </c>
      <c r="D208" s="18"/>
      <c r="E208" s="81"/>
      <c r="F208" s="33" t="s">
        <v>232</v>
      </c>
      <c r="G208" s="15" t="s">
        <v>35</v>
      </c>
      <c r="H208" s="27">
        <v>8</v>
      </c>
      <c r="I208" s="27">
        <v>7.01</v>
      </c>
      <c r="J208" s="34">
        <f>ROUND(H208*I208,2)</f>
        <v>56.08</v>
      </c>
      <c r="K208" s="71"/>
      <c r="L208" s="71"/>
    </row>
    <row r="209" spans="1:12" ht="15" customHeight="1">
      <c r="A209" s="18" t="s">
        <v>412</v>
      </c>
      <c r="B209" s="2" t="s">
        <v>61</v>
      </c>
      <c r="C209" s="2"/>
      <c r="D209" s="2"/>
      <c r="E209" s="2"/>
      <c r="F209" s="33" t="s">
        <v>386</v>
      </c>
      <c r="G209" s="15" t="s">
        <v>239</v>
      </c>
      <c r="H209" s="27">
        <v>8.75</v>
      </c>
      <c r="I209" s="27">
        <v>68.55</v>
      </c>
      <c r="J209" s="34">
        <f>ROUND(H209*I209,2)</f>
        <v>599.81</v>
      </c>
      <c r="K209" s="71"/>
      <c r="L209" s="71"/>
    </row>
    <row r="210" spans="1:10" ht="12.75" customHeight="1">
      <c r="A210" s="75" t="s">
        <v>413</v>
      </c>
      <c r="B210" s="69" t="s">
        <v>414</v>
      </c>
      <c r="C210" s="69"/>
      <c r="D210" s="69"/>
      <c r="E210" s="69"/>
      <c r="F210" s="69"/>
      <c r="G210" s="69"/>
      <c r="H210" s="69"/>
      <c r="I210" s="69"/>
      <c r="J210" s="70">
        <f>ROUND(SUM(J211:J226),2)</f>
        <v>18662.11</v>
      </c>
    </row>
    <row r="211" spans="1:10" ht="12.75" customHeight="1">
      <c r="A211" s="18" t="s">
        <v>415</v>
      </c>
      <c r="B211" s="2" t="s">
        <v>61</v>
      </c>
      <c r="C211" s="2"/>
      <c r="D211" s="2"/>
      <c r="E211" s="2"/>
      <c r="F211" s="80" t="s">
        <v>212</v>
      </c>
      <c r="G211" s="82" t="s">
        <v>213</v>
      </c>
      <c r="H211" s="34">
        <v>4</v>
      </c>
      <c r="I211" s="34">
        <v>16.56</v>
      </c>
      <c r="J211" s="34">
        <f>ROUND(H211*I211,2)</f>
        <v>66.24</v>
      </c>
    </row>
    <row r="212" spans="1:12" ht="12.75" customHeight="1">
      <c r="A212" s="18" t="s">
        <v>416</v>
      </c>
      <c r="B212" s="18" t="s">
        <v>61</v>
      </c>
      <c r="C212" s="18"/>
      <c r="D212" s="18"/>
      <c r="E212" s="18"/>
      <c r="F212" s="24" t="s">
        <v>417</v>
      </c>
      <c r="G212" s="15" t="s">
        <v>35</v>
      </c>
      <c r="H212" s="27">
        <v>2</v>
      </c>
      <c r="I212" s="27">
        <v>3471.27</v>
      </c>
      <c r="J212" s="34">
        <f>ROUND(H212*I212,2)</f>
        <v>6942.54</v>
      </c>
      <c r="K212" s="71"/>
      <c r="L212" s="71"/>
    </row>
    <row r="213" spans="1:12" ht="12.75" customHeight="1">
      <c r="A213" s="18" t="s">
        <v>418</v>
      </c>
      <c r="B213" s="18" t="s">
        <v>61</v>
      </c>
      <c r="C213" s="18"/>
      <c r="D213" s="18"/>
      <c r="E213" s="18"/>
      <c r="F213" s="24" t="s">
        <v>419</v>
      </c>
      <c r="G213" s="15" t="s">
        <v>35</v>
      </c>
      <c r="H213" s="27">
        <v>2</v>
      </c>
      <c r="I213" s="27">
        <v>2081.97</v>
      </c>
      <c r="J213" s="34">
        <f>ROUND(H213*I213,2)</f>
        <v>4163.94</v>
      </c>
      <c r="K213" s="71"/>
      <c r="L213" s="71"/>
    </row>
    <row r="214" spans="1:12" ht="12.75" customHeight="1">
      <c r="A214" s="18" t="s">
        <v>420</v>
      </c>
      <c r="B214" s="18" t="s">
        <v>61</v>
      </c>
      <c r="C214" s="18"/>
      <c r="D214" s="18"/>
      <c r="E214" s="18"/>
      <c r="F214" s="24" t="s">
        <v>421</v>
      </c>
      <c r="G214" s="15" t="s">
        <v>35</v>
      </c>
      <c r="H214" s="27">
        <v>2</v>
      </c>
      <c r="I214" s="27">
        <v>8.38</v>
      </c>
      <c r="J214" s="34">
        <f>ROUND(H214*I214,2)</f>
        <v>16.76</v>
      </c>
      <c r="K214" s="71"/>
      <c r="L214" s="71"/>
    </row>
    <row r="215" spans="1:12" ht="12.75" customHeight="1">
      <c r="A215" s="18" t="s">
        <v>422</v>
      </c>
      <c r="B215" s="18" t="s">
        <v>61</v>
      </c>
      <c r="C215" s="18"/>
      <c r="D215" s="18"/>
      <c r="E215" s="18"/>
      <c r="F215" s="25" t="s">
        <v>423</v>
      </c>
      <c r="G215" s="15" t="s">
        <v>35</v>
      </c>
      <c r="H215" s="27">
        <v>2</v>
      </c>
      <c r="I215" s="27">
        <v>3471.27</v>
      </c>
      <c r="J215" s="34">
        <f>ROUND(H215*I215,2)</f>
        <v>6942.54</v>
      </c>
      <c r="K215" s="71"/>
      <c r="L215" s="71"/>
    </row>
    <row r="216" spans="1:12" ht="12.75">
      <c r="A216" s="18"/>
      <c r="B216" s="18"/>
      <c r="C216" s="18"/>
      <c r="D216" s="18"/>
      <c r="E216" s="18"/>
      <c r="F216" s="25"/>
      <c r="G216" s="15"/>
      <c r="H216" s="27"/>
      <c r="I216" s="27"/>
      <c r="J216" s="34"/>
      <c r="K216" s="71"/>
      <c r="L216" s="71"/>
    </row>
    <row r="217" spans="1:12" ht="12.75">
      <c r="A217" s="18"/>
      <c r="B217" s="18"/>
      <c r="C217" s="18"/>
      <c r="D217" s="18"/>
      <c r="E217" s="18"/>
      <c r="F217" s="25"/>
      <c r="G217" s="15"/>
      <c r="H217" s="27"/>
      <c r="I217" s="27"/>
      <c r="J217" s="34"/>
      <c r="K217" s="71"/>
      <c r="L217" s="71"/>
    </row>
    <row r="218" spans="1:12" ht="12.75">
      <c r="A218" s="18"/>
      <c r="B218" s="18"/>
      <c r="C218" s="18"/>
      <c r="D218" s="18"/>
      <c r="E218" s="18"/>
      <c r="F218" s="25"/>
      <c r="G218" s="15"/>
      <c r="H218" s="27"/>
      <c r="I218" s="27"/>
      <c r="J218" s="34"/>
      <c r="K218" s="71"/>
      <c r="L218" s="71"/>
    </row>
    <row r="219" spans="1:12" ht="12.75">
      <c r="A219" s="18"/>
      <c r="B219" s="18"/>
      <c r="C219" s="18"/>
      <c r="D219" s="18"/>
      <c r="E219" s="18"/>
      <c r="F219" s="25"/>
      <c r="G219" s="15"/>
      <c r="H219" s="27"/>
      <c r="I219" s="27"/>
      <c r="J219" s="34"/>
      <c r="K219" s="71"/>
      <c r="L219" s="71"/>
    </row>
    <row r="220" spans="1:12" ht="12.75">
      <c r="A220" s="18"/>
      <c r="B220" s="18"/>
      <c r="C220" s="18"/>
      <c r="D220" s="18"/>
      <c r="E220" s="18"/>
      <c r="F220" s="25"/>
      <c r="G220" s="15"/>
      <c r="H220" s="27"/>
      <c r="I220" s="27"/>
      <c r="J220" s="34"/>
      <c r="K220" s="71"/>
      <c r="L220" s="71"/>
    </row>
    <row r="221" spans="1:12" ht="12.75">
      <c r="A221" s="18"/>
      <c r="B221" s="18"/>
      <c r="C221" s="18"/>
      <c r="D221" s="18"/>
      <c r="E221" s="18"/>
      <c r="F221" s="25"/>
      <c r="G221" s="15"/>
      <c r="H221" s="27"/>
      <c r="I221" s="27"/>
      <c r="J221" s="34"/>
      <c r="K221" s="71"/>
      <c r="L221" s="71"/>
    </row>
    <row r="222" spans="1:12" ht="12.75">
      <c r="A222" s="18" t="s">
        <v>424</v>
      </c>
      <c r="B222" s="18"/>
      <c r="C222" s="54" t="s">
        <v>231</v>
      </c>
      <c r="D222" s="18"/>
      <c r="E222" s="2"/>
      <c r="F222" s="33" t="s">
        <v>232</v>
      </c>
      <c r="G222" s="15" t="s">
        <v>35</v>
      </c>
      <c r="H222" s="27">
        <v>2</v>
      </c>
      <c r="I222" s="27">
        <v>7.01</v>
      </c>
      <c r="J222" s="34">
        <f>ROUND(H222*I222,2)</f>
        <v>14.02</v>
      </c>
      <c r="K222" s="71"/>
      <c r="L222" s="71"/>
    </row>
    <row r="223" spans="1:12" ht="12.75" customHeight="1">
      <c r="A223" s="18" t="s">
        <v>425</v>
      </c>
      <c r="B223" s="18" t="s">
        <v>61</v>
      </c>
      <c r="C223" s="18"/>
      <c r="D223" s="18"/>
      <c r="E223" s="18"/>
      <c r="F223" s="24" t="s">
        <v>426</v>
      </c>
      <c r="G223" s="15" t="s">
        <v>35</v>
      </c>
      <c r="H223" s="27">
        <v>2</v>
      </c>
      <c r="I223" s="27">
        <v>69.69</v>
      </c>
      <c r="J223" s="34">
        <f>ROUND(H223*I223,2)</f>
        <v>139.38</v>
      </c>
      <c r="K223" s="71"/>
      <c r="L223" s="71"/>
    </row>
    <row r="224" spans="1:12" ht="12.75" customHeight="1">
      <c r="A224" s="18" t="s">
        <v>427</v>
      </c>
      <c r="B224" s="18" t="s">
        <v>61</v>
      </c>
      <c r="C224" s="18"/>
      <c r="D224" s="18"/>
      <c r="E224" s="18"/>
      <c r="F224" s="24" t="s">
        <v>428</v>
      </c>
      <c r="G224" s="15" t="s">
        <v>35</v>
      </c>
      <c r="H224" s="27">
        <v>4</v>
      </c>
      <c r="I224" s="27">
        <v>2.88</v>
      </c>
      <c r="J224" s="34">
        <f>ROUND(H224*I224,2)</f>
        <v>11.52</v>
      </c>
      <c r="K224" s="71"/>
      <c r="L224" s="71"/>
    </row>
    <row r="225" spans="1:12" ht="12.75" customHeight="1">
      <c r="A225" s="18" t="s">
        <v>429</v>
      </c>
      <c r="B225" s="18" t="s">
        <v>61</v>
      </c>
      <c r="C225" s="18"/>
      <c r="D225" s="18"/>
      <c r="E225" s="18"/>
      <c r="F225" s="24" t="s">
        <v>430</v>
      </c>
      <c r="G225" s="15" t="s">
        <v>35</v>
      </c>
      <c r="H225" s="27">
        <v>2</v>
      </c>
      <c r="I225" s="27">
        <v>11.21</v>
      </c>
      <c r="J225" s="34">
        <f>ROUND(H225*I225,2)</f>
        <v>22.42</v>
      </c>
      <c r="K225" s="71"/>
      <c r="L225" s="71"/>
    </row>
    <row r="226" spans="1:12" ht="15" customHeight="1">
      <c r="A226" s="18" t="s">
        <v>431</v>
      </c>
      <c r="B226" s="2" t="s">
        <v>61</v>
      </c>
      <c r="C226" s="2"/>
      <c r="D226" s="2"/>
      <c r="E226" s="2"/>
      <c r="F226" s="24" t="s">
        <v>344</v>
      </c>
      <c r="G226" s="15" t="s">
        <v>239</v>
      </c>
      <c r="H226" s="27">
        <v>5</v>
      </c>
      <c r="I226" s="27">
        <v>68.55</v>
      </c>
      <c r="J226" s="34">
        <f>ROUND(H226*I226,2)</f>
        <v>342.75</v>
      </c>
      <c r="K226" s="71"/>
      <c r="L226" s="71"/>
    </row>
    <row r="227" spans="1:10" ht="12.75" customHeight="1">
      <c r="A227" s="75" t="s">
        <v>432</v>
      </c>
      <c r="B227" s="69" t="s">
        <v>433</v>
      </c>
      <c r="C227" s="69"/>
      <c r="D227" s="69"/>
      <c r="E227" s="69"/>
      <c r="F227" s="69"/>
      <c r="G227" s="69"/>
      <c r="H227" s="69"/>
      <c r="I227" s="69"/>
      <c r="J227" s="70">
        <f>ROUND(SUM(J228:J234),2)</f>
        <v>31810.34</v>
      </c>
    </row>
    <row r="228" spans="1:10" ht="15" customHeight="1">
      <c r="A228" s="18" t="s">
        <v>434</v>
      </c>
      <c r="B228" s="18" t="s">
        <v>61</v>
      </c>
      <c r="C228" s="18"/>
      <c r="D228" s="18"/>
      <c r="E228" s="18"/>
      <c r="F228" s="80" t="s">
        <v>435</v>
      </c>
      <c r="G228" s="18" t="s">
        <v>239</v>
      </c>
      <c r="H228" s="34">
        <v>12</v>
      </c>
      <c r="I228" s="34">
        <v>73.55</v>
      </c>
      <c r="J228" s="34">
        <f>ROUND(H228*I228,2)</f>
        <v>882.6</v>
      </c>
    </row>
    <row r="229" spans="1:10" ht="12.75" customHeight="1">
      <c r="A229" s="18" t="s">
        <v>436</v>
      </c>
      <c r="B229" s="18" t="s">
        <v>61</v>
      </c>
      <c r="C229" s="18"/>
      <c r="D229" s="18"/>
      <c r="E229" s="18"/>
      <c r="F229" s="80" t="s">
        <v>437</v>
      </c>
      <c r="G229" s="15" t="s">
        <v>35</v>
      </c>
      <c r="H229" s="34">
        <v>2</v>
      </c>
      <c r="I229" s="34">
        <v>4532.54</v>
      </c>
      <c r="J229" s="34">
        <f>ROUND(H229*I229,2)</f>
        <v>9065.08</v>
      </c>
    </row>
    <row r="230" spans="1:10" ht="12.75" customHeight="1">
      <c r="A230" s="18" t="s">
        <v>438</v>
      </c>
      <c r="B230" s="18" t="s">
        <v>61</v>
      </c>
      <c r="C230" s="18"/>
      <c r="D230" s="18"/>
      <c r="E230" s="18"/>
      <c r="F230" s="80" t="s">
        <v>439</v>
      </c>
      <c r="G230" s="15" t="s">
        <v>35</v>
      </c>
      <c r="H230" s="34">
        <v>2</v>
      </c>
      <c r="I230" s="34">
        <v>343.13</v>
      </c>
      <c r="J230" s="34">
        <f>ROUND(H230*I230,2)</f>
        <v>686.26</v>
      </c>
    </row>
    <row r="231" spans="1:10" ht="12.75" customHeight="1">
      <c r="A231" s="18" t="s">
        <v>440</v>
      </c>
      <c r="B231" s="18" t="s">
        <v>61</v>
      </c>
      <c r="C231" s="18"/>
      <c r="D231" s="18"/>
      <c r="E231" s="18"/>
      <c r="F231" s="80" t="s">
        <v>441</v>
      </c>
      <c r="G231" s="15" t="s">
        <v>35</v>
      </c>
      <c r="H231" s="34">
        <v>2</v>
      </c>
      <c r="I231" s="34">
        <v>2138.26</v>
      </c>
      <c r="J231" s="34">
        <f>ROUND(H231*I231,2)</f>
        <v>4276.52</v>
      </c>
    </row>
    <row r="232" spans="1:10" ht="12.75" customHeight="1">
      <c r="A232" s="18" t="s">
        <v>442</v>
      </c>
      <c r="B232" s="18" t="s">
        <v>61</v>
      </c>
      <c r="C232" s="18"/>
      <c r="D232" s="18"/>
      <c r="E232" s="18"/>
      <c r="F232" s="80" t="s">
        <v>443</v>
      </c>
      <c r="G232" s="15" t="s">
        <v>35</v>
      </c>
      <c r="H232" s="34">
        <v>1</v>
      </c>
      <c r="I232" s="34">
        <v>1367.8</v>
      </c>
      <c r="J232" s="34">
        <f>ROUND(H232*I232,2)</f>
        <v>1367.8</v>
      </c>
    </row>
    <row r="233" spans="1:10" ht="12.75" customHeight="1">
      <c r="A233" s="18" t="s">
        <v>444</v>
      </c>
      <c r="B233" s="18" t="s">
        <v>61</v>
      </c>
      <c r="C233" s="18"/>
      <c r="D233" s="18"/>
      <c r="E233" s="18"/>
      <c r="F233" s="80" t="s">
        <v>212</v>
      </c>
      <c r="G233" s="18" t="s">
        <v>213</v>
      </c>
      <c r="H233" s="34">
        <v>4</v>
      </c>
      <c r="I233" s="34">
        <v>16.56</v>
      </c>
      <c r="J233" s="34">
        <f>ROUND(H233*I233,2)</f>
        <v>66.24</v>
      </c>
    </row>
    <row r="234" spans="1:10" ht="12.75" customHeight="1">
      <c r="A234" s="18" t="s">
        <v>445</v>
      </c>
      <c r="B234" s="18" t="s">
        <v>61</v>
      </c>
      <c r="C234" s="18"/>
      <c r="D234" s="18"/>
      <c r="E234" s="18"/>
      <c r="F234" s="80" t="s">
        <v>446</v>
      </c>
      <c r="G234" s="15" t="s">
        <v>35</v>
      </c>
      <c r="H234" s="34">
        <v>2</v>
      </c>
      <c r="I234" s="34">
        <v>7732.92</v>
      </c>
      <c r="J234" s="34">
        <f>ROUND(H234*I234,2)</f>
        <v>15465.84</v>
      </c>
    </row>
    <row r="235" spans="1:10" ht="12.75" customHeight="1">
      <c r="A235" s="75" t="s">
        <v>447</v>
      </c>
      <c r="B235" s="69" t="s">
        <v>448</v>
      </c>
      <c r="C235" s="69"/>
      <c r="D235" s="69"/>
      <c r="E235" s="69"/>
      <c r="F235" s="69"/>
      <c r="G235" s="69"/>
      <c r="H235" s="69"/>
      <c r="I235" s="69"/>
      <c r="J235" s="70">
        <f>ROUND(SUM(J236:J253),2)</f>
        <v>21698.06</v>
      </c>
    </row>
    <row r="236" spans="1:12" ht="12.75" customHeight="1">
      <c r="A236" s="18" t="s">
        <v>449</v>
      </c>
      <c r="B236" s="18" t="s">
        <v>61</v>
      </c>
      <c r="C236" s="18"/>
      <c r="D236" s="18"/>
      <c r="E236" s="18"/>
      <c r="F236" s="24" t="s">
        <v>243</v>
      </c>
      <c r="G236" s="15" t="s">
        <v>213</v>
      </c>
      <c r="H236" s="27">
        <v>4</v>
      </c>
      <c r="I236" s="27">
        <v>16.56</v>
      </c>
      <c r="J236" s="27">
        <f>ROUND(H236*I236,2)</f>
        <v>66.24</v>
      </c>
      <c r="K236" s="71"/>
      <c r="L236" s="71"/>
    </row>
    <row r="237" spans="1:12" ht="12.75" customHeight="1">
      <c r="A237" s="18" t="s">
        <v>450</v>
      </c>
      <c r="B237" s="18" t="s">
        <v>61</v>
      </c>
      <c r="C237" s="18"/>
      <c r="D237" s="18"/>
      <c r="E237" s="18"/>
      <c r="F237" s="24" t="s">
        <v>451</v>
      </c>
      <c r="G237" s="15" t="s">
        <v>35</v>
      </c>
      <c r="H237" s="27">
        <v>2</v>
      </c>
      <c r="I237" s="27">
        <v>36.76</v>
      </c>
      <c r="J237" s="27">
        <f>ROUND(H237*I237,2)</f>
        <v>73.52</v>
      </c>
      <c r="K237" s="71"/>
      <c r="L237" s="71"/>
    </row>
    <row r="238" spans="1:12" ht="12.75">
      <c r="A238" s="18" t="s">
        <v>452</v>
      </c>
      <c r="B238" s="18"/>
      <c r="C238" s="54" t="s">
        <v>231</v>
      </c>
      <c r="D238" s="54"/>
      <c r="E238" s="18"/>
      <c r="F238" s="33" t="s">
        <v>453</v>
      </c>
      <c r="G238" s="15" t="s">
        <v>35</v>
      </c>
      <c r="H238" s="27">
        <v>2</v>
      </c>
      <c r="I238" s="27">
        <v>7.01</v>
      </c>
      <c r="J238" s="27">
        <f>ROUND(H238*I238,2)</f>
        <v>14.02</v>
      </c>
      <c r="K238" s="71"/>
      <c r="L238" s="71"/>
    </row>
    <row r="239" spans="1:12" ht="12.75" customHeight="1">
      <c r="A239" s="18" t="s">
        <v>454</v>
      </c>
      <c r="B239" s="18" t="s">
        <v>61</v>
      </c>
      <c r="C239" s="18"/>
      <c r="D239" s="18"/>
      <c r="E239" s="18"/>
      <c r="F239" s="24" t="s">
        <v>455</v>
      </c>
      <c r="G239" s="15" t="s">
        <v>35</v>
      </c>
      <c r="H239" s="27">
        <v>2</v>
      </c>
      <c r="I239" s="27">
        <v>2624.17</v>
      </c>
      <c r="J239" s="27">
        <f>ROUND(H239*I239,2)</f>
        <v>5248.34</v>
      </c>
      <c r="K239" s="71"/>
      <c r="L239" s="71"/>
    </row>
    <row r="240" spans="1:12" ht="12.75" customHeight="1">
      <c r="A240" s="18" t="s">
        <v>456</v>
      </c>
      <c r="B240" s="18" t="s">
        <v>61</v>
      </c>
      <c r="C240" s="18"/>
      <c r="D240" s="18"/>
      <c r="E240" s="18"/>
      <c r="F240" s="24" t="s">
        <v>457</v>
      </c>
      <c r="G240" s="15" t="s">
        <v>35</v>
      </c>
      <c r="H240" s="27">
        <v>2</v>
      </c>
      <c r="I240" s="27">
        <v>1.4</v>
      </c>
      <c r="J240" s="27">
        <f>ROUND(H240*I240,2)</f>
        <v>2.8</v>
      </c>
      <c r="K240" s="71"/>
      <c r="L240" s="71"/>
    </row>
    <row r="241" spans="1:12" ht="12.75" customHeight="1">
      <c r="A241" s="18" t="s">
        <v>458</v>
      </c>
      <c r="B241" s="18" t="s">
        <v>61</v>
      </c>
      <c r="C241" s="18"/>
      <c r="D241" s="18"/>
      <c r="E241" s="18"/>
      <c r="F241" s="24" t="s">
        <v>459</v>
      </c>
      <c r="G241" s="15" t="s">
        <v>35</v>
      </c>
      <c r="H241" s="27">
        <v>2</v>
      </c>
      <c r="I241" s="27">
        <v>1017.12</v>
      </c>
      <c r="J241" s="27">
        <f>ROUND(H241*I241,2)</f>
        <v>2034.24</v>
      </c>
      <c r="K241" s="71"/>
      <c r="L241" s="71"/>
    </row>
    <row r="242" spans="1:12" ht="12.75" customHeight="1">
      <c r="A242" s="18" t="s">
        <v>460</v>
      </c>
      <c r="B242" s="18" t="s">
        <v>61</v>
      </c>
      <c r="C242" s="18"/>
      <c r="D242" s="18"/>
      <c r="E242" s="18"/>
      <c r="F242" s="24" t="s">
        <v>461</v>
      </c>
      <c r="G242" s="15" t="s">
        <v>35</v>
      </c>
      <c r="H242" s="27">
        <v>2</v>
      </c>
      <c r="I242" s="27">
        <v>2.94</v>
      </c>
      <c r="J242" s="27">
        <f>ROUND(H242*I242,2)</f>
        <v>5.88</v>
      </c>
      <c r="K242" s="71"/>
      <c r="L242" s="71"/>
    </row>
    <row r="243" spans="1:12" ht="12.75" customHeight="1">
      <c r="A243" s="18" t="s">
        <v>462</v>
      </c>
      <c r="B243" s="18" t="s">
        <v>61</v>
      </c>
      <c r="C243" s="18"/>
      <c r="D243" s="18"/>
      <c r="E243" s="18"/>
      <c r="F243" s="24" t="s">
        <v>463</v>
      </c>
      <c r="G243" s="15" t="s">
        <v>35</v>
      </c>
      <c r="H243" s="27">
        <v>2</v>
      </c>
      <c r="I243" s="27">
        <v>85.31</v>
      </c>
      <c r="J243" s="27">
        <f>ROUND(H243*I243,2)</f>
        <v>170.62</v>
      </c>
      <c r="K243" s="71"/>
      <c r="L243" s="71"/>
    </row>
    <row r="244" spans="1:12" ht="12.75" customHeight="1">
      <c r="A244" s="18" t="s">
        <v>464</v>
      </c>
      <c r="B244" s="18" t="s">
        <v>61</v>
      </c>
      <c r="C244" s="18"/>
      <c r="D244" s="18"/>
      <c r="E244" s="18"/>
      <c r="F244" s="24" t="s">
        <v>465</v>
      </c>
      <c r="G244" s="15" t="s">
        <v>35</v>
      </c>
      <c r="H244" s="27">
        <v>2</v>
      </c>
      <c r="I244" s="27">
        <v>16.92</v>
      </c>
      <c r="J244" s="27">
        <f>ROUND(H244*I244,2)</f>
        <v>33.84</v>
      </c>
      <c r="K244" s="71"/>
      <c r="L244" s="71"/>
    </row>
    <row r="245" spans="1:12" ht="12.75" customHeight="1">
      <c r="A245" s="18" t="s">
        <v>466</v>
      </c>
      <c r="B245" s="18" t="s">
        <v>61</v>
      </c>
      <c r="C245" s="18"/>
      <c r="D245" s="18"/>
      <c r="E245" s="18"/>
      <c r="F245" s="24" t="s">
        <v>467</v>
      </c>
      <c r="G245" s="15" t="s">
        <v>35</v>
      </c>
      <c r="H245" s="27">
        <v>2</v>
      </c>
      <c r="I245" s="27">
        <v>560.49</v>
      </c>
      <c r="J245" s="27">
        <f>ROUND(H245*I245,2)</f>
        <v>1120.98</v>
      </c>
      <c r="K245" s="71"/>
      <c r="L245" s="71"/>
    </row>
    <row r="246" spans="1:12" ht="12.75" customHeight="1">
      <c r="A246" s="18" t="s">
        <v>468</v>
      </c>
      <c r="B246" s="18" t="s">
        <v>61</v>
      </c>
      <c r="C246" s="18"/>
      <c r="D246" s="18"/>
      <c r="E246" s="18"/>
      <c r="F246" s="24" t="s">
        <v>469</v>
      </c>
      <c r="G246" s="15" t="s">
        <v>35</v>
      </c>
      <c r="H246" s="27">
        <v>2</v>
      </c>
      <c r="I246" s="27">
        <v>2.96</v>
      </c>
      <c r="J246" s="27">
        <f>ROUND(H246*I246,2)</f>
        <v>5.92</v>
      </c>
      <c r="K246" s="71"/>
      <c r="L246" s="71"/>
    </row>
    <row r="247" spans="1:12" ht="12.75" customHeight="1">
      <c r="A247" s="18" t="s">
        <v>470</v>
      </c>
      <c r="B247" s="18" t="s">
        <v>61</v>
      </c>
      <c r="C247" s="18"/>
      <c r="D247" s="18"/>
      <c r="E247" s="18"/>
      <c r="F247" s="24" t="s">
        <v>471</v>
      </c>
      <c r="G247" s="15" t="s">
        <v>35</v>
      </c>
      <c r="H247" s="27">
        <v>2</v>
      </c>
      <c r="I247" s="27">
        <v>3313.64</v>
      </c>
      <c r="J247" s="27">
        <f>ROUND(H247*I247,2)</f>
        <v>6627.28</v>
      </c>
      <c r="K247" s="71"/>
      <c r="L247" s="71"/>
    </row>
    <row r="248" spans="1:12" ht="12.75" customHeight="1">
      <c r="A248" s="18" t="s">
        <v>472</v>
      </c>
      <c r="B248" s="18" t="s">
        <v>61</v>
      </c>
      <c r="C248" s="18"/>
      <c r="D248" s="18"/>
      <c r="E248" s="18"/>
      <c r="F248" s="24" t="s">
        <v>473</v>
      </c>
      <c r="G248" s="15" t="s">
        <v>35</v>
      </c>
      <c r="H248" s="27">
        <v>2</v>
      </c>
      <c r="I248" s="27">
        <v>2650.14</v>
      </c>
      <c r="J248" s="27">
        <f>ROUND(H248*I248,2)</f>
        <v>5300.28</v>
      </c>
      <c r="K248" s="71"/>
      <c r="L248" s="71"/>
    </row>
    <row r="249" spans="1:12" ht="12.75" customHeight="1">
      <c r="A249" s="18" t="s">
        <v>474</v>
      </c>
      <c r="B249" s="18" t="s">
        <v>61</v>
      </c>
      <c r="C249" s="18"/>
      <c r="D249" s="18"/>
      <c r="E249" s="18"/>
      <c r="F249" s="24" t="s">
        <v>475</v>
      </c>
      <c r="G249" s="15" t="s">
        <v>35</v>
      </c>
      <c r="H249" s="27">
        <v>2</v>
      </c>
      <c r="I249" s="27">
        <v>2.91</v>
      </c>
      <c r="J249" s="27">
        <f>ROUND(H249*I249,2)</f>
        <v>5.82</v>
      </c>
      <c r="K249" s="71"/>
      <c r="L249" s="71"/>
    </row>
    <row r="250" spans="1:12" ht="12.75" customHeight="1">
      <c r="A250" s="18" t="s">
        <v>476</v>
      </c>
      <c r="B250" s="18" t="s">
        <v>61</v>
      </c>
      <c r="C250" s="18"/>
      <c r="D250" s="18"/>
      <c r="E250" s="18"/>
      <c r="F250" s="24" t="s">
        <v>477</v>
      </c>
      <c r="G250" s="15" t="s">
        <v>35</v>
      </c>
      <c r="H250" s="27">
        <v>2</v>
      </c>
      <c r="I250" s="27">
        <v>35.39</v>
      </c>
      <c r="J250" s="27">
        <f>ROUND(H250*I250,2)</f>
        <v>70.78</v>
      </c>
      <c r="K250" s="71"/>
      <c r="L250" s="71"/>
    </row>
    <row r="251" spans="1:12" ht="12.75" customHeight="1">
      <c r="A251" s="18" t="s">
        <v>478</v>
      </c>
      <c r="B251" s="18" t="s">
        <v>61</v>
      </c>
      <c r="C251" s="18"/>
      <c r="D251" s="18"/>
      <c r="E251" s="18"/>
      <c r="F251" s="24" t="s">
        <v>479</v>
      </c>
      <c r="G251" s="15" t="s">
        <v>35</v>
      </c>
      <c r="H251" s="27">
        <v>2</v>
      </c>
      <c r="I251" s="27">
        <v>4.53</v>
      </c>
      <c r="J251" s="27">
        <f>ROUND(H251*I251,2)</f>
        <v>9.06</v>
      </c>
      <c r="K251" s="71"/>
      <c r="L251" s="71"/>
    </row>
    <row r="252" spans="1:12" ht="12.75" customHeight="1">
      <c r="A252" s="18" t="s">
        <v>480</v>
      </c>
      <c r="B252" s="18" t="s">
        <v>61</v>
      </c>
      <c r="C252" s="18"/>
      <c r="D252" s="18"/>
      <c r="E252" s="18"/>
      <c r="F252" s="24" t="s">
        <v>481</v>
      </c>
      <c r="G252" s="15" t="s">
        <v>35</v>
      </c>
      <c r="H252" s="27">
        <v>2</v>
      </c>
      <c r="I252" s="27">
        <v>12.92</v>
      </c>
      <c r="J252" s="27">
        <f>ROUND(H252*I252,2)</f>
        <v>25.84</v>
      </c>
      <c r="K252" s="71"/>
      <c r="L252" s="71"/>
    </row>
    <row r="253" spans="1:12" ht="15" customHeight="1">
      <c r="A253" s="18" t="s">
        <v>482</v>
      </c>
      <c r="B253" s="18" t="s">
        <v>61</v>
      </c>
      <c r="C253" s="18"/>
      <c r="D253" s="18"/>
      <c r="E253" s="18"/>
      <c r="F253" s="24" t="s">
        <v>435</v>
      </c>
      <c r="G253" s="15" t="s">
        <v>239</v>
      </c>
      <c r="H253" s="27">
        <v>12</v>
      </c>
      <c r="I253" s="27">
        <v>73.55</v>
      </c>
      <c r="J253" s="27">
        <f>ROUND(H253*I253,2)</f>
        <v>882.6</v>
      </c>
      <c r="K253" s="71"/>
      <c r="L253" s="71"/>
    </row>
    <row r="254" spans="1:10" ht="12.75" customHeight="1">
      <c r="A254" s="75" t="s">
        <v>483</v>
      </c>
      <c r="B254" s="69" t="s">
        <v>484</v>
      </c>
      <c r="C254" s="69"/>
      <c r="D254" s="69"/>
      <c r="E254" s="69"/>
      <c r="F254" s="69"/>
      <c r="G254" s="69"/>
      <c r="H254" s="69"/>
      <c r="I254" s="69"/>
      <c r="J254" s="70">
        <f>ROUND(SUM(J255:J266),2)</f>
        <v>21206.67</v>
      </c>
    </row>
    <row r="255" spans="1:10" ht="12.75" customHeight="1">
      <c r="A255" s="18" t="s">
        <v>485</v>
      </c>
      <c r="B255" s="2" t="s">
        <v>61</v>
      </c>
      <c r="C255" s="2"/>
      <c r="D255" s="2"/>
      <c r="E255" s="2"/>
      <c r="F255" s="80" t="s">
        <v>243</v>
      </c>
      <c r="G255" s="18" t="s">
        <v>213</v>
      </c>
      <c r="H255" s="34">
        <v>6</v>
      </c>
      <c r="I255" s="34">
        <v>16.56</v>
      </c>
      <c r="J255" s="34">
        <f>ROUND(H255*I255,2)</f>
        <v>99.36</v>
      </c>
    </row>
    <row r="256" spans="1:12" ht="12.75" customHeight="1">
      <c r="A256" s="18" t="s">
        <v>486</v>
      </c>
      <c r="B256" s="18" t="s">
        <v>61</v>
      </c>
      <c r="C256" s="18"/>
      <c r="D256" s="18"/>
      <c r="E256" s="18"/>
      <c r="F256" s="24" t="s">
        <v>487</v>
      </c>
      <c r="G256" s="15" t="s">
        <v>35</v>
      </c>
      <c r="H256" s="27">
        <v>2</v>
      </c>
      <c r="I256" s="27">
        <v>4512.89</v>
      </c>
      <c r="J256" s="34">
        <f>ROUND(H256*I256,2)</f>
        <v>9025.78</v>
      </c>
      <c r="K256" s="71"/>
      <c r="L256" s="71"/>
    </row>
    <row r="257" spans="1:12" ht="12.75" customHeight="1">
      <c r="A257" s="18" t="s">
        <v>488</v>
      </c>
      <c r="B257" s="18" t="s">
        <v>61</v>
      </c>
      <c r="C257" s="18"/>
      <c r="D257" s="18"/>
      <c r="E257" s="18"/>
      <c r="F257" s="24" t="s">
        <v>489</v>
      </c>
      <c r="G257" s="15" t="s">
        <v>35</v>
      </c>
      <c r="H257" s="27">
        <v>2</v>
      </c>
      <c r="I257" s="27">
        <v>2081.95</v>
      </c>
      <c r="J257" s="34">
        <f>ROUND(H257*I257,2)</f>
        <v>4163.9</v>
      </c>
      <c r="K257" s="71"/>
      <c r="L257" s="71"/>
    </row>
    <row r="258" spans="1:12" ht="12.75" customHeight="1">
      <c r="A258" s="18" t="s">
        <v>490</v>
      </c>
      <c r="B258" s="18" t="s">
        <v>61</v>
      </c>
      <c r="C258" s="18"/>
      <c r="D258" s="18"/>
      <c r="E258" s="18"/>
      <c r="F258" s="25" t="s">
        <v>491</v>
      </c>
      <c r="G258" s="15" t="s">
        <v>35</v>
      </c>
      <c r="H258" s="27">
        <v>2</v>
      </c>
      <c r="I258" s="27">
        <v>3471.44</v>
      </c>
      <c r="J258" s="34">
        <f>ROUND(H258*I258,2)</f>
        <v>6942.88</v>
      </c>
      <c r="K258" s="71"/>
      <c r="L258" s="71"/>
    </row>
    <row r="259" spans="1:12" ht="12.75">
      <c r="A259" s="18"/>
      <c r="B259" s="18"/>
      <c r="C259" s="18"/>
      <c r="D259" s="18"/>
      <c r="E259" s="18"/>
      <c r="F259" s="25"/>
      <c r="G259" s="15"/>
      <c r="H259" s="27"/>
      <c r="I259" s="27"/>
      <c r="J259" s="34"/>
      <c r="K259" s="71"/>
      <c r="L259" s="71"/>
    </row>
    <row r="260" spans="1:12" ht="12.75">
      <c r="A260" s="18"/>
      <c r="B260" s="18"/>
      <c r="C260" s="18"/>
      <c r="D260" s="18"/>
      <c r="E260" s="18"/>
      <c r="F260" s="25"/>
      <c r="G260" s="15"/>
      <c r="H260" s="27"/>
      <c r="I260" s="27"/>
      <c r="J260" s="34"/>
      <c r="K260" s="71"/>
      <c r="L260" s="71"/>
    </row>
    <row r="261" spans="1:12" ht="12.75">
      <c r="A261" s="18"/>
      <c r="B261" s="18"/>
      <c r="C261" s="18"/>
      <c r="D261" s="18"/>
      <c r="E261" s="18"/>
      <c r="F261" s="25"/>
      <c r="G261" s="15"/>
      <c r="H261" s="27"/>
      <c r="I261" s="27"/>
      <c r="J261" s="34"/>
      <c r="K261" s="71"/>
      <c r="L261" s="71"/>
    </row>
    <row r="262" spans="1:12" ht="12.75">
      <c r="A262" s="18"/>
      <c r="B262" s="18"/>
      <c r="C262" s="18"/>
      <c r="D262" s="18"/>
      <c r="E262" s="18"/>
      <c r="F262" s="25"/>
      <c r="G262" s="15"/>
      <c r="H262" s="27"/>
      <c r="I262" s="27"/>
      <c r="J262" s="34"/>
      <c r="K262" s="71"/>
      <c r="L262" s="71"/>
    </row>
    <row r="263" spans="1:12" ht="12.75">
      <c r="A263" s="18" t="s">
        <v>492</v>
      </c>
      <c r="B263" s="18"/>
      <c r="C263" s="54" t="s">
        <v>231</v>
      </c>
      <c r="D263" s="18"/>
      <c r="E263" s="2"/>
      <c r="F263" s="33" t="s">
        <v>232</v>
      </c>
      <c r="G263" s="15" t="s">
        <v>35</v>
      </c>
      <c r="H263" s="27">
        <v>2</v>
      </c>
      <c r="I263" s="27">
        <v>7.01</v>
      </c>
      <c r="J263" s="34">
        <f>ROUND(H263*I263,2)</f>
        <v>14.02</v>
      </c>
      <c r="K263" s="71"/>
      <c r="L263" s="71"/>
    </row>
    <row r="264" spans="1:12" ht="12.75" customHeight="1">
      <c r="A264" s="18" t="s">
        <v>493</v>
      </c>
      <c r="B264" s="18" t="s">
        <v>61</v>
      </c>
      <c r="C264" s="18"/>
      <c r="D264" s="18"/>
      <c r="E264" s="18"/>
      <c r="F264" s="24" t="s">
        <v>426</v>
      </c>
      <c r="G264" s="15" t="s">
        <v>35</v>
      </c>
      <c r="H264" s="27">
        <v>2</v>
      </c>
      <c r="I264" s="27">
        <v>70.28</v>
      </c>
      <c r="J264" s="34">
        <f>ROUND(H264*I264,2)</f>
        <v>140.56</v>
      </c>
      <c r="K264" s="71"/>
      <c r="L264" s="71"/>
    </row>
    <row r="265" spans="1:12" ht="12.75" customHeight="1">
      <c r="A265" s="18" t="s">
        <v>494</v>
      </c>
      <c r="B265" s="18" t="s">
        <v>61</v>
      </c>
      <c r="C265" s="18"/>
      <c r="D265" s="18"/>
      <c r="E265" s="18"/>
      <c r="F265" s="24" t="s">
        <v>495</v>
      </c>
      <c r="G265" s="15" t="s">
        <v>35</v>
      </c>
      <c r="H265" s="27">
        <v>4</v>
      </c>
      <c r="I265" s="27">
        <v>2.78</v>
      </c>
      <c r="J265" s="34">
        <f>ROUND(H265*I265,2)</f>
        <v>11.12</v>
      </c>
      <c r="K265" s="71"/>
      <c r="L265" s="71"/>
    </row>
    <row r="266" spans="1:10" ht="15" customHeight="1">
      <c r="A266" s="18" t="s">
        <v>496</v>
      </c>
      <c r="B266" s="2" t="s">
        <v>61</v>
      </c>
      <c r="C266" s="2"/>
      <c r="D266" s="2"/>
      <c r="E266" s="2"/>
      <c r="F266" s="30" t="s">
        <v>497</v>
      </c>
      <c r="G266" s="15" t="s">
        <v>35</v>
      </c>
      <c r="H266" s="34">
        <v>11</v>
      </c>
      <c r="I266" s="34">
        <v>73.55</v>
      </c>
      <c r="J266" s="34">
        <f>ROUND(H266*I266,2)</f>
        <v>809.05</v>
      </c>
    </row>
    <row r="267" spans="1:10" ht="12.75" customHeight="1">
      <c r="A267" s="75" t="s">
        <v>498</v>
      </c>
      <c r="B267" s="69" t="s">
        <v>499</v>
      </c>
      <c r="C267" s="69"/>
      <c r="D267" s="69"/>
      <c r="E267" s="69"/>
      <c r="F267" s="69"/>
      <c r="G267" s="69"/>
      <c r="H267" s="69"/>
      <c r="I267" s="69"/>
      <c r="J267" s="78">
        <f>ROUND(SUM(J268:J274),2)</f>
        <v>33108.98</v>
      </c>
    </row>
    <row r="268" spans="1:10" ht="15" customHeight="1">
      <c r="A268" s="18" t="s">
        <v>500</v>
      </c>
      <c r="B268" s="2" t="s">
        <v>61</v>
      </c>
      <c r="C268" s="2"/>
      <c r="D268" s="2"/>
      <c r="E268" s="2"/>
      <c r="F268" s="80" t="s">
        <v>497</v>
      </c>
      <c r="G268" s="18" t="s">
        <v>239</v>
      </c>
      <c r="H268" s="34">
        <v>10</v>
      </c>
      <c r="I268" s="34">
        <v>73.55</v>
      </c>
      <c r="J268" s="34">
        <f>ROUND(H268*I268,2)</f>
        <v>735.5</v>
      </c>
    </row>
    <row r="269" spans="1:10" ht="15" customHeight="1">
      <c r="A269" s="18" t="s">
        <v>501</v>
      </c>
      <c r="B269" s="2" t="s">
        <v>61</v>
      </c>
      <c r="C269" s="2"/>
      <c r="D269" s="2"/>
      <c r="E269" s="2"/>
      <c r="F269" s="80" t="s">
        <v>435</v>
      </c>
      <c r="G269" s="18" t="s">
        <v>239</v>
      </c>
      <c r="H269" s="34">
        <v>10</v>
      </c>
      <c r="I269" s="34">
        <v>73.55</v>
      </c>
      <c r="J269" s="34">
        <f>ROUND(H269*I269,2)</f>
        <v>735.5</v>
      </c>
    </row>
    <row r="270" spans="1:10" ht="12.75" customHeight="1">
      <c r="A270" s="18" t="s">
        <v>502</v>
      </c>
      <c r="B270" s="18" t="s">
        <v>61</v>
      </c>
      <c r="C270" s="18"/>
      <c r="D270" s="18"/>
      <c r="E270" s="18"/>
      <c r="F270" s="80" t="s">
        <v>212</v>
      </c>
      <c r="G270" s="15" t="s">
        <v>35</v>
      </c>
      <c r="H270" s="34">
        <v>3</v>
      </c>
      <c r="I270" s="34">
        <v>16.56</v>
      </c>
      <c r="J270" s="34">
        <f>ROUND(H270*I270,2)</f>
        <v>49.68</v>
      </c>
    </row>
    <row r="271" spans="1:10" ht="12.75" customHeight="1">
      <c r="A271" s="18" t="s">
        <v>503</v>
      </c>
      <c r="B271" s="18" t="s">
        <v>61</v>
      </c>
      <c r="C271" s="18"/>
      <c r="D271" s="18"/>
      <c r="E271" s="18"/>
      <c r="F271" s="80" t="s">
        <v>504</v>
      </c>
      <c r="G271" s="15" t="s">
        <v>35</v>
      </c>
      <c r="H271" s="34">
        <v>1</v>
      </c>
      <c r="I271" s="34">
        <v>8330.59</v>
      </c>
      <c r="J271" s="34">
        <f>ROUND(H271*I271,2)</f>
        <v>8330.59</v>
      </c>
    </row>
    <row r="272" spans="1:10" ht="12.75" customHeight="1">
      <c r="A272" s="18" t="s">
        <v>505</v>
      </c>
      <c r="B272" s="18" t="s">
        <v>61</v>
      </c>
      <c r="C272" s="18"/>
      <c r="D272" s="18"/>
      <c r="E272" s="18"/>
      <c r="F272" s="80" t="s">
        <v>506</v>
      </c>
      <c r="G272" s="15" t="s">
        <v>35</v>
      </c>
      <c r="H272" s="34">
        <v>1</v>
      </c>
      <c r="I272" s="34">
        <v>782.03</v>
      </c>
      <c r="J272" s="34">
        <f>ROUND(H272*I272,2)</f>
        <v>782.03</v>
      </c>
    </row>
    <row r="273" spans="1:10" ht="12.75" customHeight="1">
      <c r="A273" s="18" t="s">
        <v>507</v>
      </c>
      <c r="B273" s="18" t="s">
        <v>61</v>
      </c>
      <c r="C273" s="18"/>
      <c r="D273" s="18"/>
      <c r="E273" s="18"/>
      <c r="F273" s="80" t="s">
        <v>508</v>
      </c>
      <c r="G273" s="15" t="s">
        <v>35</v>
      </c>
      <c r="H273" s="34">
        <v>1</v>
      </c>
      <c r="I273" s="34">
        <v>3471.77</v>
      </c>
      <c r="J273" s="34">
        <f>ROUND(H273*I273,2)</f>
        <v>3471.77</v>
      </c>
    </row>
    <row r="274" spans="1:10" ht="12.75" customHeight="1">
      <c r="A274" s="18" t="s">
        <v>509</v>
      </c>
      <c r="B274" s="18" t="s">
        <v>61</v>
      </c>
      <c r="C274" s="18"/>
      <c r="D274" s="18"/>
      <c r="E274" s="18"/>
      <c r="F274" s="80" t="s">
        <v>510</v>
      </c>
      <c r="G274" s="15" t="s">
        <v>35</v>
      </c>
      <c r="H274" s="34">
        <v>1</v>
      </c>
      <c r="I274" s="34">
        <v>19003.91</v>
      </c>
      <c r="J274" s="34">
        <f>ROUND(H274*I274,2)</f>
        <v>19003.91</v>
      </c>
    </row>
    <row r="275" spans="1:10" ht="12.75" customHeight="1">
      <c r="A275" s="75" t="s">
        <v>511</v>
      </c>
      <c r="B275" s="69" t="s">
        <v>512</v>
      </c>
      <c r="C275" s="69"/>
      <c r="D275" s="69"/>
      <c r="E275" s="69"/>
      <c r="F275" s="69"/>
      <c r="G275" s="69"/>
      <c r="H275" s="69"/>
      <c r="I275" s="69"/>
      <c r="J275" s="70">
        <f>ROUND(SUM(J276:J279),2)</f>
        <v>5481.05</v>
      </c>
    </row>
    <row r="276" spans="1:12" ht="15" customHeight="1">
      <c r="A276" s="18" t="s">
        <v>513</v>
      </c>
      <c r="B276" s="18" t="s">
        <v>61</v>
      </c>
      <c r="C276" s="18"/>
      <c r="D276" s="18"/>
      <c r="E276" s="18"/>
      <c r="F276" s="37" t="s">
        <v>514</v>
      </c>
      <c r="G276" s="15" t="s">
        <v>239</v>
      </c>
      <c r="H276" s="27">
        <v>4.5</v>
      </c>
      <c r="I276" s="27">
        <v>73.55</v>
      </c>
      <c r="J276" s="27">
        <f>ROUND(H276*I276,2)</f>
        <v>330.98</v>
      </c>
      <c r="K276" s="71"/>
      <c r="L276" s="71"/>
    </row>
    <row r="277" spans="1:10" ht="12.75" customHeight="1">
      <c r="A277" s="18" t="s">
        <v>515</v>
      </c>
      <c r="B277" s="18" t="s">
        <v>61</v>
      </c>
      <c r="C277" s="18"/>
      <c r="D277" s="18"/>
      <c r="E277" s="18"/>
      <c r="F277" s="81" t="s">
        <v>516</v>
      </c>
      <c r="G277" s="15" t="s">
        <v>35</v>
      </c>
      <c r="H277" s="34">
        <v>3</v>
      </c>
      <c r="I277" s="34">
        <v>1329.32</v>
      </c>
      <c r="J277" s="27">
        <f>ROUND(H277*I277,2)</f>
        <v>3987.96</v>
      </c>
    </row>
    <row r="278" spans="1:10" ht="12.75" customHeight="1">
      <c r="A278" s="18" t="s">
        <v>517</v>
      </c>
      <c r="B278" s="18" t="s">
        <v>61</v>
      </c>
      <c r="C278" s="18"/>
      <c r="D278" s="18"/>
      <c r="E278" s="18"/>
      <c r="F278" s="81" t="s">
        <v>243</v>
      </c>
      <c r="G278" s="15" t="s">
        <v>213</v>
      </c>
      <c r="H278" s="34">
        <v>6</v>
      </c>
      <c r="I278" s="34">
        <v>16.43</v>
      </c>
      <c r="J278" s="27">
        <f>ROUND(H278*I278,2)</f>
        <v>98.58</v>
      </c>
    </row>
    <row r="279" spans="1:10" ht="12.75" customHeight="1">
      <c r="A279" s="18" t="s">
        <v>518</v>
      </c>
      <c r="B279" s="18" t="s">
        <v>61</v>
      </c>
      <c r="C279" s="18"/>
      <c r="D279" s="18"/>
      <c r="E279" s="18"/>
      <c r="F279" s="81" t="s">
        <v>519</v>
      </c>
      <c r="G279" s="15" t="s">
        <v>35</v>
      </c>
      <c r="H279" s="34">
        <v>3</v>
      </c>
      <c r="I279" s="34">
        <v>354.51</v>
      </c>
      <c r="J279" s="27">
        <f>ROUND(H279*I279,2)</f>
        <v>1063.53</v>
      </c>
    </row>
    <row r="280" spans="1:10" ht="12.75" customHeight="1">
      <c r="A280" s="75" t="s">
        <v>520</v>
      </c>
      <c r="B280" s="69" t="s">
        <v>521</v>
      </c>
      <c r="C280" s="69"/>
      <c r="D280" s="69"/>
      <c r="E280" s="69"/>
      <c r="F280" s="69"/>
      <c r="G280" s="69"/>
      <c r="H280" s="69"/>
      <c r="I280" s="69"/>
      <c r="J280" s="70">
        <f>ROUND(SUM(J281:J285),2)</f>
        <v>30303.26</v>
      </c>
    </row>
    <row r="281" spans="1:12" ht="15" customHeight="1">
      <c r="A281" s="18" t="s">
        <v>522</v>
      </c>
      <c r="B281" s="2" t="s">
        <v>61</v>
      </c>
      <c r="C281" s="2"/>
      <c r="D281" s="2"/>
      <c r="E281" s="2"/>
      <c r="F281" s="37" t="s">
        <v>514</v>
      </c>
      <c r="G281" s="15" t="s">
        <v>239</v>
      </c>
      <c r="H281" s="27">
        <v>5.25</v>
      </c>
      <c r="I281" s="27">
        <v>73.55</v>
      </c>
      <c r="J281" s="27">
        <f>ROUND(H281*I281,2)</f>
        <v>386.14</v>
      </c>
      <c r="K281" s="71"/>
      <c r="L281" s="71"/>
    </row>
    <row r="282" spans="1:12" ht="15" customHeight="1">
      <c r="A282" s="18" t="s">
        <v>523</v>
      </c>
      <c r="B282" s="2" t="s">
        <v>61</v>
      </c>
      <c r="C282" s="2"/>
      <c r="D282" s="2"/>
      <c r="E282" s="2"/>
      <c r="F282" s="37" t="s">
        <v>524</v>
      </c>
      <c r="G282" s="15" t="s">
        <v>239</v>
      </c>
      <c r="H282" s="27">
        <v>5.25</v>
      </c>
      <c r="I282" s="27">
        <v>73.55</v>
      </c>
      <c r="J282" s="27">
        <f>ROUND(H282*I282,2)</f>
        <v>386.14</v>
      </c>
      <c r="K282" s="71"/>
      <c r="L282" s="71"/>
    </row>
    <row r="283" spans="1:10" ht="12.75" customHeight="1">
      <c r="A283" s="18" t="s">
        <v>525</v>
      </c>
      <c r="B283" s="18" t="s">
        <v>61</v>
      </c>
      <c r="C283" s="18"/>
      <c r="D283" s="18"/>
      <c r="E283" s="18"/>
      <c r="F283" s="81" t="s">
        <v>516</v>
      </c>
      <c r="G283" s="15" t="s">
        <v>35</v>
      </c>
      <c r="H283" s="34">
        <v>3</v>
      </c>
      <c r="I283" s="34">
        <v>3255.62</v>
      </c>
      <c r="J283" s="27">
        <f>ROUND(H283*I283,2)</f>
        <v>9766.86</v>
      </c>
    </row>
    <row r="284" spans="1:10" ht="12.75" customHeight="1">
      <c r="A284" s="18" t="s">
        <v>526</v>
      </c>
      <c r="B284" s="18" t="s">
        <v>61</v>
      </c>
      <c r="C284" s="18"/>
      <c r="D284" s="18"/>
      <c r="E284" s="18"/>
      <c r="F284" s="81" t="s">
        <v>243</v>
      </c>
      <c r="G284" s="15" t="s">
        <v>213</v>
      </c>
      <c r="H284" s="34">
        <v>6</v>
      </c>
      <c r="I284" s="34">
        <v>16.56</v>
      </c>
      <c r="J284" s="27">
        <f>ROUND(H284*I284,2)</f>
        <v>99.36</v>
      </c>
    </row>
    <row r="285" spans="1:10" ht="12.75" customHeight="1">
      <c r="A285" s="18" t="s">
        <v>527</v>
      </c>
      <c r="B285" s="18" t="s">
        <v>61</v>
      </c>
      <c r="C285" s="18"/>
      <c r="D285" s="18"/>
      <c r="E285" s="18"/>
      <c r="F285" s="81" t="s">
        <v>519</v>
      </c>
      <c r="G285" s="15" t="s">
        <v>35</v>
      </c>
      <c r="H285" s="34">
        <v>3</v>
      </c>
      <c r="I285" s="34">
        <v>6554.92</v>
      </c>
      <c r="J285" s="27">
        <f>ROUND(H285*I285,2)</f>
        <v>19664.76</v>
      </c>
    </row>
    <row r="286" spans="1:10" ht="12.75" customHeight="1">
      <c r="A286" s="75" t="s">
        <v>528</v>
      </c>
      <c r="B286" s="69" t="s">
        <v>529</v>
      </c>
      <c r="C286" s="69"/>
      <c r="D286" s="69"/>
      <c r="E286" s="69"/>
      <c r="F286" s="69"/>
      <c r="G286" s="69"/>
      <c r="H286" s="69"/>
      <c r="I286" s="69"/>
      <c r="J286" s="70">
        <f>ROUND(SUM(J287:J290),2)</f>
        <v>3300.11</v>
      </c>
    </row>
    <row r="287" spans="1:12" ht="15" customHeight="1">
      <c r="A287" s="18" t="s">
        <v>530</v>
      </c>
      <c r="B287" s="2" t="s">
        <v>61</v>
      </c>
      <c r="C287" s="2"/>
      <c r="D287" s="2"/>
      <c r="E287" s="2"/>
      <c r="F287" s="37" t="s">
        <v>238</v>
      </c>
      <c r="G287" s="15" t="s">
        <v>239</v>
      </c>
      <c r="H287" s="27">
        <v>1.5</v>
      </c>
      <c r="I287" s="27">
        <v>68.55</v>
      </c>
      <c r="J287" s="27">
        <f>ROUND(H287*I287,2)</f>
        <v>102.83</v>
      </c>
      <c r="K287" s="71"/>
      <c r="L287" s="71"/>
    </row>
    <row r="288" spans="1:10" ht="12.75" customHeight="1">
      <c r="A288" s="18" t="s">
        <v>531</v>
      </c>
      <c r="B288" s="18" t="s">
        <v>61</v>
      </c>
      <c r="C288" s="18"/>
      <c r="D288" s="18"/>
      <c r="E288" s="18"/>
      <c r="F288" s="81" t="s">
        <v>516</v>
      </c>
      <c r="G288" s="15" t="s">
        <v>35</v>
      </c>
      <c r="H288" s="34">
        <v>1</v>
      </c>
      <c r="I288" s="34">
        <v>2199.91</v>
      </c>
      <c r="J288" s="27">
        <f>ROUND(H288*I288,2)</f>
        <v>2199.91</v>
      </c>
    </row>
    <row r="289" spans="1:10" ht="12.75" customHeight="1">
      <c r="A289" s="18" t="s">
        <v>532</v>
      </c>
      <c r="B289" s="18" t="s">
        <v>61</v>
      </c>
      <c r="C289" s="18"/>
      <c r="D289" s="18"/>
      <c r="E289" s="18"/>
      <c r="F289" s="81" t="s">
        <v>243</v>
      </c>
      <c r="G289" s="15" t="s">
        <v>213</v>
      </c>
      <c r="H289" s="34">
        <v>2</v>
      </c>
      <c r="I289" s="34">
        <v>16.56</v>
      </c>
      <c r="J289" s="27">
        <f>ROUND(H289*I289,2)</f>
        <v>33.12</v>
      </c>
    </row>
    <row r="290" spans="1:10" ht="12.75" customHeight="1">
      <c r="A290" s="18" t="s">
        <v>533</v>
      </c>
      <c r="B290" s="18" t="s">
        <v>61</v>
      </c>
      <c r="C290" s="18"/>
      <c r="D290" s="18"/>
      <c r="E290" s="18"/>
      <c r="F290" s="81" t="s">
        <v>519</v>
      </c>
      <c r="G290" s="15" t="s">
        <v>35</v>
      </c>
      <c r="H290" s="34">
        <v>1</v>
      </c>
      <c r="I290" s="34">
        <v>964.25</v>
      </c>
      <c r="J290" s="27">
        <f>ROUND(H290*I290,2)</f>
        <v>964.25</v>
      </c>
    </row>
    <row r="291" spans="1:10" ht="12.75" customHeight="1">
      <c r="A291" s="75" t="s">
        <v>534</v>
      </c>
      <c r="B291" s="69" t="s">
        <v>535</v>
      </c>
      <c r="C291" s="69"/>
      <c r="D291" s="69"/>
      <c r="E291" s="69"/>
      <c r="F291" s="69"/>
      <c r="G291" s="69"/>
      <c r="H291" s="69"/>
      <c r="I291" s="69"/>
      <c r="J291" s="70">
        <f>ROUND(SUM(J292:J296),2)</f>
        <v>46683.51</v>
      </c>
    </row>
    <row r="292" spans="1:12" ht="12" customHeight="1">
      <c r="A292" s="18" t="s">
        <v>536</v>
      </c>
      <c r="B292" s="2" t="s">
        <v>61</v>
      </c>
      <c r="C292" s="2"/>
      <c r="D292" s="2"/>
      <c r="E292" s="2"/>
      <c r="F292" s="37" t="s">
        <v>537</v>
      </c>
      <c r="G292" s="15" t="s">
        <v>239</v>
      </c>
      <c r="H292" s="27">
        <v>6</v>
      </c>
      <c r="I292" s="27">
        <v>73.55</v>
      </c>
      <c r="J292" s="27">
        <f>ROUND(H292*I292,2)</f>
        <v>441.3</v>
      </c>
      <c r="K292" s="71"/>
      <c r="L292" s="71"/>
    </row>
    <row r="293" spans="1:12" ht="14.25" customHeight="1">
      <c r="A293" s="18" t="s">
        <v>538</v>
      </c>
      <c r="B293" s="2" t="s">
        <v>61</v>
      </c>
      <c r="C293" s="2"/>
      <c r="D293" s="2"/>
      <c r="E293" s="2"/>
      <c r="F293" s="24" t="s">
        <v>514</v>
      </c>
      <c r="G293" s="15" t="s">
        <v>239</v>
      </c>
      <c r="H293" s="27">
        <v>12</v>
      </c>
      <c r="I293" s="27">
        <v>73.55</v>
      </c>
      <c r="J293" s="27">
        <f>ROUND(H293*I293,2)</f>
        <v>882.6</v>
      </c>
      <c r="K293" s="71"/>
      <c r="L293" s="71"/>
    </row>
    <row r="294" spans="1:10" ht="12.75" customHeight="1">
      <c r="A294" s="18" t="s">
        <v>539</v>
      </c>
      <c r="B294" s="2" t="s">
        <v>61</v>
      </c>
      <c r="C294" s="2"/>
      <c r="D294" s="2"/>
      <c r="E294" s="2"/>
      <c r="F294" s="81" t="s">
        <v>516</v>
      </c>
      <c r="G294" s="15" t="s">
        <v>35</v>
      </c>
      <c r="H294" s="34">
        <v>3</v>
      </c>
      <c r="I294" s="34">
        <v>3411.85</v>
      </c>
      <c r="J294" s="27">
        <f>ROUND(H294*I294,2)</f>
        <v>10235.55</v>
      </c>
    </row>
    <row r="295" spans="1:10" ht="12.75" customHeight="1">
      <c r="A295" s="18" t="s">
        <v>540</v>
      </c>
      <c r="B295" s="2" t="s">
        <v>61</v>
      </c>
      <c r="C295" s="2"/>
      <c r="D295" s="2"/>
      <c r="E295" s="2"/>
      <c r="F295" s="81" t="s">
        <v>243</v>
      </c>
      <c r="G295" s="15" t="s">
        <v>213</v>
      </c>
      <c r="H295" s="34">
        <v>15</v>
      </c>
      <c r="I295" s="34">
        <v>16.56</v>
      </c>
      <c r="J295" s="27">
        <f>ROUND(H295*I295,2)</f>
        <v>248.4</v>
      </c>
    </row>
    <row r="296" spans="1:10" ht="12.75" customHeight="1">
      <c r="A296" s="18" t="s">
        <v>541</v>
      </c>
      <c r="B296" s="2" t="s">
        <v>61</v>
      </c>
      <c r="C296" s="2"/>
      <c r="D296" s="2"/>
      <c r="E296" s="2"/>
      <c r="F296" s="81" t="s">
        <v>519</v>
      </c>
      <c r="G296" s="15" t="s">
        <v>35</v>
      </c>
      <c r="H296" s="34">
        <v>3</v>
      </c>
      <c r="I296" s="34">
        <v>11625.22</v>
      </c>
      <c r="J296" s="27">
        <f>ROUND(H296*I296,2)</f>
        <v>34875.66</v>
      </c>
    </row>
    <row r="297" spans="1:10" ht="12.75" customHeight="1">
      <c r="A297" s="75" t="s">
        <v>542</v>
      </c>
      <c r="B297" s="75" t="s">
        <v>543</v>
      </c>
      <c r="C297" s="75"/>
      <c r="D297" s="75"/>
      <c r="E297" s="75"/>
      <c r="F297" s="75"/>
      <c r="G297" s="75"/>
      <c r="H297" s="75"/>
      <c r="I297" s="75"/>
      <c r="J297" s="70">
        <f>ROUND(SUM(J298:J302),2)</f>
        <v>27355.42</v>
      </c>
    </row>
    <row r="298" spans="1:11" ht="15" customHeight="1">
      <c r="A298" s="18" t="s">
        <v>544</v>
      </c>
      <c r="B298" s="2" t="s">
        <v>61</v>
      </c>
      <c r="C298" s="2"/>
      <c r="D298" s="2"/>
      <c r="E298" s="2"/>
      <c r="F298" s="24" t="s">
        <v>545</v>
      </c>
      <c r="G298" s="18" t="s">
        <v>239</v>
      </c>
      <c r="H298" s="34">
        <v>7.5</v>
      </c>
      <c r="I298" s="34">
        <v>73.55</v>
      </c>
      <c r="J298" s="34">
        <f>ROUND(H298*I298,2)</f>
        <v>551.63</v>
      </c>
      <c r="K298" s="76"/>
    </row>
    <row r="299" spans="1:10" ht="15" customHeight="1">
      <c r="A299" s="18" t="s">
        <v>546</v>
      </c>
      <c r="B299" s="2" t="s">
        <v>61</v>
      </c>
      <c r="C299" s="2"/>
      <c r="D299" s="2"/>
      <c r="E299" s="2"/>
      <c r="F299" s="30" t="s">
        <v>547</v>
      </c>
      <c r="G299" s="18" t="s">
        <v>239</v>
      </c>
      <c r="H299" s="34">
        <v>7.5</v>
      </c>
      <c r="I299" s="34">
        <v>73.55</v>
      </c>
      <c r="J299" s="34">
        <f>ROUND(H299*I299,2)</f>
        <v>551.63</v>
      </c>
    </row>
    <row r="300" spans="1:10" ht="12.75" customHeight="1">
      <c r="A300" s="18" t="s">
        <v>548</v>
      </c>
      <c r="B300" s="18" t="s">
        <v>61</v>
      </c>
      <c r="C300" s="18"/>
      <c r="D300" s="18"/>
      <c r="E300" s="18"/>
      <c r="F300" s="81" t="s">
        <v>516</v>
      </c>
      <c r="G300" s="15" t="s">
        <v>35</v>
      </c>
      <c r="H300" s="34">
        <v>1</v>
      </c>
      <c r="I300" s="34">
        <v>8875.84</v>
      </c>
      <c r="J300" s="34">
        <f>ROUND(H300*I300,2)</f>
        <v>8875.84</v>
      </c>
    </row>
    <row r="301" spans="1:10" ht="12.75" customHeight="1">
      <c r="A301" s="18" t="s">
        <v>549</v>
      </c>
      <c r="B301" s="18" t="s">
        <v>61</v>
      </c>
      <c r="C301" s="18"/>
      <c r="D301" s="18"/>
      <c r="E301" s="18"/>
      <c r="F301" s="81" t="s">
        <v>243</v>
      </c>
      <c r="G301" s="15" t="s">
        <v>213</v>
      </c>
      <c r="H301" s="34">
        <v>5</v>
      </c>
      <c r="I301" s="34">
        <v>16.56</v>
      </c>
      <c r="J301" s="34">
        <f>ROUND(H301*I301,2)</f>
        <v>82.8</v>
      </c>
    </row>
    <row r="302" spans="1:10" ht="12.75" customHeight="1">
      <c r="A302" s="18" t="s">
        <v>550</v>
      </c>
      <c r="B302" s="18" t="s">
        <v>61</v>
      </c>
      <c r="C302" s="18"/>
      <c r="D302" s="18"/>
      <c r="E302" s="18"/>
      <c r="F302" s="81" t="s">
        <v>519</v>
      </c>
      <c r="G302" s="15" t="s">
        <v>35</v>
      </c>
      <c r="H302" s="34">
        <v>1</v>
      </c>
      <c r="I302" s="34">
        <v>17293.52</v>
      </c>
      <c r="J302" s="34">
        <f>ROUND(H302*I302,2)</f>
        <v>17293.52</v>
      </c>
    </row>
    <row r="303" spans="1:14" ht="15" customHeight="1">
      <c r="A303" s="75" t="s">
        <v>551</v>
      </c>
      <c r="B303" s="69" t="s">
        <v>552</v>
      </c>
      <c r="C303" s="69"/>
      <c r="D303" s="69"/>
      <c r="E303" s="69"/>
      <c r="F303" s="69"/>
      <c r="G303" s="69"/>
      <c r="H303" s="69"/>
      <c r="I303" s="69"/>
      <c r="J303" s="70">
        <f>ROUND(SUM(J304:J308),2)</f>
        <v>39930.48</v>
      </c>
      <c r="K303" s="83"/>
      <c r="L303" s="83"/>
      <c r="M303" s="83"/>
      <c r="N303" s="83"/>
    </row>
    <row r="304" spans="1:11" ht="15" customHeight="1">
      <c r="A304" s="18" t="s">
        <v>553</v>
      </c>
      <c r="B304" s="2" t="s">
        <v>61</v>
      </c>
      <c r="C304" s="2"/>
      <c r="D304" s="2"/>
      <c r="E304" s="2"/>
      <c r="F304" s="81" t="s">
        <v>554</v>
      </c>
      <c r="G304" s="18" t="s">
        <v>239</v>
      </c>
      <c r="H304" s="34">
        <v>7.5</v>
      </c>
      <c r="I304" s="34">
        <v>73.55</v>
      </c>
      <c r="J304" s="34">
        <f>ROUND(H304*I304,2)</f>
        <v>551.63</v>
      </c>
      <c r="K304" s="76"/>
    </row>
    <row r="305" spans="1:10" ht="15" customHeight="1">
      <c r="A305" s="18" t="s">
        <v>555</v>
      </c>
      <c r="B305" s="2" t="s">
        <v>61</v>
      </c>
      <c r="C305" s="2"/>
      <c r="D305" s="2"/>
      <c r="E305" s="2"/>
      <c r="F305" s="81" t="s">
        <v>556</v>
      </c>
      <c r="G305" s="18" t="s">
        <v>239</v>
      </c>
      <c r="H305" s="34">
        <v>7.5</v>
      </c>
      <c r="I305" s="34">
        <v>73.55</v>
      </c>
      <c r="J305" s="34">
        <f>ROUND(H305*I305,2)</f>
        <v>551.63</v>
      </c>
    </row>
    <row r="306" spans="1:10" ht="12.75" customHeight="1">
      <c r="A306" s="18" t="s">
        <v>557</v>
      </c>
      <c r="B306" s="18" t="s">
        <v>61</v>
      </c>
      <c r="C306" s="18"/>
      <c r="D306" s="18"/>
      <c r="E306" s="18"/>
      <c r="F306" s="81" t="s">
        <v>516</v>
      </c>
      <c r="G306" s="15" t="s">
        <v>35</v>
      </c>
      <c r="H306" s="34">
        <v>1</v>
      </c>
      <c r="I306" s="34">
        <v>11595.82</v>
      </c>
      <c r="J306" s="34">
        <f>ROUND(H306*I306,2)</f>
        <v>11595.82</v>
      </c>
    </row>
    <row r="307" spans="1:10" ht="12.75" customHeight="1">
      <c r="A307" s="18" t="s">
        <v>558</v>
      </c>
      <c r="B307" s="18" t="s">
        <v>61</v>
      </c>
      <c r="C307" s="18"/>
      <c r="D307" s="18"/>
      <c r="E307" s="18"/>
      <c r="F307" s="81" t="s">
        <v>243</v>
      </c>
      <c r="G307" s="15" t="s">
        <v>213</v>
      </c>
      <c r="H307" s="34">
        <v>5</v>
      </c>
      <c r="I307" s="34">
        <v>16.56</v>
      </c>
      <c r="J307" s="34">
        <f>ROUND(H307*I307,2)</f>
        <v>82.8</v>
      </c>
    </row>
    <row r="308" spans="1:10" ht="12.75" customHeight="1">
      <c r="A308" s="18" t="s">
        <v>559</v>
      </c>
      <c r="B308" s="18" t="s">
        <v>61</v>
      </c>
      <c r="C308" s="18"/>
      <c r="D308" s="18"/>
      <c r="E308" s="18"/>
      <c r="F308" s="81" t="s">
        <v>519</v>
      </c>
      <c r="G308" s="15" t="s">
        <v>35</v>
      </c>
      <c r="H308" s="34">
        <v>1</v>
      </c>
      <c r="I308" s="34">
        <v>27148.6</v>
      </c>
      <c r="J308" s="34">
        <f>ROUND(H308*I308,2)</f>
        <v>27148.6</v>
      </c>
    </row>
    <row r="309" spans="1:10" ht="12.75" customHeight="1">
      <c r="A309" s="75" t="s">
        <v>560</v>
      </c>
      <c r="B309" s="69" t="s">
        <v>561</v>
      </c>
      <c r="C309" s="69"/>
      <c r="D309" s="69"/>
      <c r="E309" s="69"/>
      <c r="F309" s="69"/>
      <c r="G309" s="69"/>
      <c r="H309" s="69"/>
      <c r="I309" s="69"/>
      <c r="J309" s="70">
        <f>ROUND(SUM(J310:J314),2)</f>
        <v>19211.46</v>
      </c>
    </row>
    <row r="310" spans="1:12" ht="15" customHeight="1">
      <c r="A310" s="18" t="s">
        <v>562</v>
      </c>
      <c r="B310" s="2" t="s">
        <v>61</v>
      </c>
      <c r="C310" s="2"/>
      <c r="D310" s="2"/>
      <c r="E310" s="2"/>
      <c r="F310" s="37" t="s">
        <v>563</v>
      </c>
      <c r="G310" s="15" t="s">
        <v>239</v>
      </c>
      <c r="H310" s="27">
        <v>5</v>
      </c>
      <c r="I310" s="27">
        <v>73.55</v>
      </c>
      <c r="J310" s="27">
        <f>ROUND(H310*I310,2)</f>
        <v>367.75</v>
      </c>
      <c r="K310" s="71"/>
      <c r="L310" s="71"/>
    </row>
    <row r="311" spans="1:12" ht="15" customHeight="1">
      <c r="A311" s="18" t="s">
        <v>564</v>
      </c>
      <c r="B311" s="2" t="s">
        <v>61</v>
      </c>
      <c r="C311" s="2"/>
      <c r="D311" s="2"/>
      <c r="E311" s="2"/>
      <c r="F311" s="37" t="s">
        <v>565</v>
      </c>
      <c r="G311" s="15" t="s">
        <v>239</v>
      </c>
      <c r="H311" s="27">
        <v>5</v>
      </c>
      <c r="I311" s="27">
        <v>73.55</v>
      </c>
      <c r="J311" s="27">
        <f>ROUND(H311*I311,2)</f>
        <v>367.75</v>
      </c>
      <c r="K311" s="71"/>
      <c r="L311" s="71"/>
    </row>
    <row r="312" spans="1:10" ht="12.75" customHeight="1">
      <c r="A312" s="18" t="s">
        <v>566</v>
      </c>
      <c r="B312" s="18" t="s">
        <v>61</v>
      </c>
      <c r="C312" s="18"/>
      <c r="D312" s="18"/>
      <c r="E312" s="18"/>
      <c r="F312" s="81" t="s">
        <v>516</v>
      </c>
      <c r="G312" s="15" t="s">
        <v>35</v>
      </c>
      <c r="H312" s="34">
        <v>1</v>
      </c>
      <c r="I312" s="34">
        <v>7632.37</v>
      </c>
      <c r="J312" s="27">
        <f>ROUND(H312*I312,2)</f>
        <v>7632.37</v>
      </c>
    </row>
    <row r="313" spans="1:10" ht="12.75" customHeight="1">
      <c r="A313" s="18" t="s">
        <v>567</v>
      </c>
      <c r="B313" s="18" t="s">
        <v>61</v>
      </c>
      <c r="C313" s="18"/>
      <c r="D313" s="18"/>
      <c r="E313" s="18"/>
      <c r="F313" s="81" t="s">
        <v>519</v>
      </c>
      <c r="G313" s="15" t="s">
        <v>35</v>
      </c>
      <c r="H313" s="34">
        <v>1</v>
      </c>
      <c r="I313" s="34">
        <v>10760.79</v>
      </c>
      <c r="J313" s="27">
        <f>ROUND(H313*I313,2)</f>
        <v>10760.79</v>
      </c>
    </row>
    <row r="314" spans="1:10" ht="12.75" customHeight="1">
      <c r="A314" s="18" t="s">
        <v>568</v>
      </c>
      <c r="B314" s="18" t="s">
        <v>61</v>
      </c>
      <c r="C314" s="18"/>
      <c r="D314" s="18"/>
      <c r="E314" s="18"/>
      <c r="F314" s="81" t="s">
        <v>243</v>
      </c>
      <c r="G314" s="18" t="s">
        <v>213</v>
      </c>
      <c r="H314" s="34">
        <v>5</v>
      </c>
      <c r="I314" s="34">
        <v>16.56</v>
      </c>
      <c r="J314" s="27">
        <f>ROUND(H314*I314,2)</f>
        <v>82.8</v>
      </c>
    </row>
  </sheetData>
  <mergeCells count="254">
    <mergeCell ref="A1:J6"/>
    <mergeCell ref="A7:I8"/>
    <mergeCell ref="J7:J8"/>
    <mergeCell ref="B10:H10"/>
    <mergeCell ref="B20:I20"/>
    <mergeCell ref="B25:I25"/>
    <mergeCell ref="B27:I27"/>
    <mergeCell ref="B28:E28"/>
    <mergeCell ref="B29:E29"/>
    <mergeCell ref="B30:I30"/>
    <mergeCell ref="B33:E33"/>
    <mergeCell ref="B34:I34"/>
    <mergeCell ref="B50:I50"/>
    <mergeCell ref="B56:E56"/>
    <mergeCell ref="B61:E61"/>
    <mergeCell ref="B68:E68"/>
    <mergeCell ref="B84:E84"/>
    <mergeCell ref="B85:E85"/>
    <mergeCell ref="B86:E86"/>
    <mergeCell ref="B88:E88"/>
    <mergeCell ref="B89:E89"/>
    <mergeCell ref="B90:I90"/>
    <mergeCell ref="B91:I91"/>
    <mergeCell ref="B92:E92"/>
    <mergeCell ref="B93:E93"/>
    <mergeCell ref="B94:E94"/>
    <mergeCell ref="B95:E95"/>
    <mergeCell ref="B96:E96"/>
    <mergeCell ref="B97:E97"/>
    <mergeCell ref="B98:E98"/>
    <mergeCell ref="B99:E99"/>
    <mergeCell ref="B100:E100"/>
    <mergeCell ref="B102:E102"/>
    <mergeCell ref="B103:E103"/>
    <mergeCell ref="B104:E104"/>
    <mergeCell ref="B105:I105"/>
    <mergeCell ref="B106:E106"/>
    <mergeCell ref="B107:E107"/>
    <mergeCell ref="B108:E108"/>
    <mergeCell ref="B109:E109"/>
    <mergeCell ref="B110:E110"/>
    <mergeCell ref="B111:E111"/>
    <mergeCell ref="A112:A114"/>
    <mergeCell ref="B112:E114"/>
    <mergeCell ref="F112:F114"/>
    <mergeCell ref="G112:G114"/>
    <mergeCell ref="H112:H114"/>
    <mergeCell ref="I112:I114"/>
    <mergeCell ref="J112:J114"/>
    <mergeCell ref="B116:E116"/>
    <mergeCell ref="B117:E117"/>
    <mergeCell ref="B118:E118"/>
    <mergeCell ref="B119:I119"/>
    <mergeCell ref="B120:E120"/>
    <mergeCell ref="B121:E121"/>
    <mergeCell ref="B122:E122"/>
    <mergeCell ref="B123:E123"/>
    <mergeCell ref="B124:E124"/>
    <mergeCell ref="B125:E125"/>
    <mergeCell ref="A126:A128"/>
    <mergeCell ref="B126:E128"/>
    <mergeCell ref="F126:F128"/>
    <mergeCell ref="G126:G128"/>
    <mergeCell ref="H126:H128"/>
    <mergeCell ref="I126:I128"/>
    <mergeCell ref="J126:J128"/>
    <mergeCell ref="B130:E130"/>
    <mergeCell ref="B131:E131"/>
    <mergeCell ref="B132:E132"/>
    <mergeCell ref="B133:I133"/>
    <mergeCell ref="B134:E134"/>
    <mergeCell ref="B135:E135"/>
    <mergeCell ref="B136:E136"/>
    <mergeCell ref="B137:E137"/>
    <mergeCell ref="B138:E138"/>
    <mergeCell ref="B139:E139"/>
    <mergeCell ref="B140:E140"/>
    <mergeCell ref="B141:E141"/>
    <mergeCell ref="B142:E142"/>
    <mergeCell ref="B143:E143"/>
    <mergeCell ref="B144:E144"/>
    <mergeCell ref="B145:E145"/>
    <mergeCell ref="B146:E146"/>
    <mergeCell ref="B147:E147"/>
    <mergeCell ref="B149:E149"/>
    <mergeCell ref="B150:E150"/>
    <mergeCell ref="B151:E151"/>
    <mergeCell ref="B152:I152"/>
    <mergeCell ref="B153:E153"/>
    <mergeCell ref="B154:E154"/>
    <mergeCell ref="B155:E155"/>
    <mergeCell ref="B156:E156"/>
    <mergeCell ref="A157:A159"/>
    <mergeCell ref="B157:E159"/>
    <mergeCell ref="F157:F159"/>
    <mergeCell ref="G157:G159"/>
    <mergeCell ref="H157:H159"/>
    <mergeCell ref="I157:I159"/>
    <mergeCell ref="J157:J159"/>
    <mergeCell ref="B160:E160"/>
    <mergeCell ref="B162:E162"/>
    <mergeCell ref="B163:E163"/>
    <mergeCell ref="B164:E164"/>
    <mergeCell ref="B165:I165"/>
    <mergeCell ref="B166:E166"/>
    <mergeCell ref="B167:E167"/>
    <mergeCell ref="B168:E168"/>
    <mergeCell ref="B169:E169"/>
    <mergeCell ref="B170:E170"/>
    <mergeCell ref="B171:E171"/>
    <mergeCell ref="B172:E172"/>
    <mergeCell ref="B173:E173"/>
    <mergeCell ref="A174:A176"/>
    <mergeCell ref="B174:E176"/>
    <mergeCell ref="F174:F176"/>
    <mergeCell ref="G174:G176"/>
    <mergeCell ref="H174:H176"/>
    <mergeCell ref="I174:I176"/>
    <mergeCell ref="J174:J176"/>
    <mergeCell ref="B177:E177"/>
    <mergeCell ref="B179:I179"/>
    <mergeCell ref="B180:E180"/>
    <mergeCell ref="B181:E181"/>
    <mergeCell ref="B182:E182"/>
    <mergeCell ref="B183:E183"/>
    <mergeCell ref="B184:E184"/>
    <mergeCell ref="B185:E185"/>
    <mergeCell ref="B186:E186"/>
    <mergeCell ref="A187:A189"/>
    <mergeCell ref="B187:E189"/>
    <mergeCell ref="F187:F189"/>
    <mergeCell ref="G187:G189"/>
    <mergeCell ref="H187:H189"/>
    <mergeCell ref="I187:I189"/>
    <mergeCell ref="J187:J189"/>
    <mergeCell ref="B194:E194"/>
    <mergeCell ref="B195:I195"/>
    <mergeCell ref="B196:E196"/>
    <mergeCell ref="B197:E197"/>
    <mergeCell ref="B198:E198"/>
    <mergeCell ref="B199:E199"/>
    <mergeCell ref="B200:E200"/>
    <mergeCell ref="B201:E201"/>
    <mergeCell ref="B202:E202"/>
    <mergeCell ref="B203:E203"/>
    <mergeCell ref="B204:E204"/>
    <mergeCell ref="B205:E205"/>
    <mergeCell ref="B206:E206"/>
    <mergeCell ref="B207:E207"/>
    <mergeCell ref="B209:E209"/>
    <mergeCell ref="B210:I210"/>
    <mergeCell ref="B211:E211"/>
    <mergeCell ref="B212:E212"/>
    <mergeCell ref="B213:E213"/>
    <mergeCell ref="B214:E214"/>
    <mergeCell ref="A215:A221"/>
    <mergeCell ref="B215:E221"/>
    <mergeCell ref="F215:F221"/>
    <mergeCell ref="G215:G221"/>
    <mergeCell ref="H215:H221"/>
    <mergeCell ref="I215:I221"/>
    <mergeCell ref="J215:J221"/>
    <mergeCell ref="B223:E223"/>
    <mergeCell ref="B224:E224"/>
    <mergeCell ref="B225:E225"/>
    <mergeCell ref="B226:E226"/>
    <mergeCell ref="B227:I227"/>
    <mergeCell ref="B228:E228"/>
    <mergeCell ref="B229:E229"/>
    <mergeCell ref="B230:E230"/>
    <mergeCell ref="B231:E231"/>
    <mergeCell ref="B232:E232"/>
    <mergeCell ref="B233:E233"/>
    <mergeCell ref="B234:E234"/>
    <mergeCell ref="B235:I235"/>
    <mergeCell ref="B236:E236"/>
    <mergeCell ref="B237:E237"/>
    <mergeCell ref="B239:E239"/>
    <mergeCell ref="B240:E240"/>
    <mergeCell ref="B241:E241"/>
    <mergeCell ref="B242:E242"/>
    <mergeCell ref="B243:E243"/>
    <mergeCell ref="B244:E244"/>
    <mergeCell ref="B245:E245"/>
    <mergeCell ref="B246:E246"/>
    <mergeCell ref="B247:E247"/>
    <mergeCell ref="B248:E248"/>
    <mergeCell ref="B249:E249"/>
    <mergeCell ref="B250:E250"/>
    <mergeCell ref="B251:E251"/>
    <mergeCell ref="B252:E252"/>
    <mergeCell ref="B253:E253"/>
    <mergeCell ref="B254:I254"/>
    <mergeCell ref="B255:E255"/>
    <mergeCell ref="B256:E256"/>
    <mergeCell ref="B257:E257"/>
    <mergeCell ref="A258:A262"/>
    <mergeCell ref="B258:E262"/>
    <mergeCell ref="F258:F262"/>
    <mergeCell ref="G258:G262"/>
    <mergeCell ref="H258:H262"/>
    <mergeCell ref="I258:I262"/>
    <mergeCell ref="J258:J262"/>
    <mergeCell ref="B264:E264"/>
    <mergeCell ref="B265:E265"/>
    <mergeCell ref="B266:E266"/>
    <mergeCell ref="B267:I267"/>
    <mergeCell ref="B268:E268"/>
    <mergeCell ref="B269:E269"/>
    <mergeCell ref="B270:E270"/>
    <mergeCell ref="B271:E271"/>
    <mergeCell ref="B272:E272"/>
    <mergeCell ref="B273:E273"/>
    <mergeCell ref="B274:E274"/>
    <mergeCell ref="B275:I275"/>
    <mergeCell ref="B276:E276"/>
    <mergeCell ref="B277:E277"/>
    <mergeCell ref="B278:E278"/>
    <mergeCell ref="B279:E279"/>
    <mergeCell ref="B280:I280"/>
    <mergeCell ref="B281:E281"/>
    <mergeCell ref="B282:E282"/>
    <mergeCell ref="B283:E283"/>
    <mergeCell ref="B284:E284"/>
    <mergeCell ref="B285:E285"/>
    <mergeCell ref="B286:I286"/>
    <mergeCell ref="B287:E287"/>
    <mergeCell ref="B288:E288"/>
    <mergeCell ref="B289:E289"/>
    <mergeCell ref="B290:E290"/>
    <mergeCell ref="B291:I291"/>
    <mergeCell ref="B292:E292"/>
    <mergeCell ref="B293:E293"/>
    <mergeCell ref="B294:E294"/>
    <mergeCell ref="B295:E295"/>
    <mergeCell ref="B296:E296"/>
    <mergeCell ref="B297:I297"/>
    <mergeCell ref="B298:E298"/>
    <mergeCell ref="B299:E299"/>
    <mergeCell ref="B300:E300"/>
    <mergeCell ref="B301:E301"/>
    <mergeCell ref="B302:E302"/>
    <mergeCell ref="B303:I303"/>
    <mergeCell ref="B304:E304"/>
    <mergeCell ref="B305:E305"/>
    <mergeCell ref="B306:E306"/>
    <mergeCell ref="B307:E307"/>
    <mergeCell ref="B308:E308"/>
    <mergeCell ref="B309:I309"/>
    <mergeCell ref="B310:E310"/>
    <mergeCell ref="B311:E311"/>
    <mergeCell ref="B312:E312"/>
    <mergeCell ref="B313:E313"/>
    <mergeCell ref="B314:E314"/>
  </mergeCells>
  <printOptions/>
  <pageMargins left="0.45" right="0.344444444444444" top="0.463194444444444" bottom="0.7875" header="0.511805555555555" footer="0.511805555555555"/>
  <pageSetup fitToHeight="10" fitToWidth="1" horizontalDpi="300" verticalDpi="300" orientation="landscape" paperSize="9" copies="1"/>
  <drawing r:id="rId1"/>
</worksheet>
</file>

<file path=xl/worksheets/sheet10.xml><?xml version="1.0" encoding="utf-8"?>
<worksheet xmlns="http://schemas.openxmlformats.org/spreadsheetml/2006/main" xmlns:r="http://schemas.openxmlformats.org/officeDocument/2006/relationships">
  <dimension ref="A1:N27"/>
  <sheetViews>
    <sheetView workbookViewId="0" topLeftCell="A7">
      <selection activeCell="A1" sqref="A1"/>
    </sheetView>
  </sheetViews>
  <sheetFormatPr defaultColWidth="9.140625" defaultRowHeight="15"/>
  <cols>
    <col min="1" max="3" width="8.7109375" style="0" customWidth="1"/>
    <col min="4" max="4" width="3.140625" style="0" customWidth="1"/>
    <col min="5" max="5" width="2.7109375" style="0" customWidth="1"/>
    <col min="6" max="7" width="2.8515625" style="0" customWidth="1"/>
    <col min="8" max="8" width="3.28125" style="0" customWidth="1"/>
    <col min="9" max="9" width="9.00390625" style="0" customWidth="1"/>
    <col min="10" max="10" width="10.00390625" style="0" customWidth="1"/>
    <col min="11" max="11" width="7.00390625" style="0" customWidth="1"/>
    <col min="12" max="12" width="20.140625" style="0" customWidth="1"/>
    <col min="13" max="13" width="15.28125" style="0" customWidth="1"/>
    <col min="14" max="14" width="12.5742187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803</v>
      </c>
      <c r="K5" s="260"/>
      <c r="L5" s="258"/>
      <c r="M5" s="258"/>
      <c r="N5" s="258"/>
    </row>
    <row r="6" spans="1:14" ht="15.75">
      <c r="A6" s="237" t="s">
        <v>804</v>
      </c>
      <c r="B6" s="238" t="s">
        <v>805</v>
      </c>
      <c r="C6" s="238"/>
      <c r="D6" s="238"/>
      <c r="E6" s="238"/>
      <c r="F6" s="238"/>
      <c r="G6" s="238"/>
      <c r="H6" s="238"/>
      <c r="I6" s="239" t="s">
        <v>833</v>
      </c>
      <c r="J6" s="240"/>
      <c r="K6" s="277">
        <v>3</v>
      </c>
      <c r="L6" s="258"/>
      <c r="M6" s="258"/>
      <c r="N6" s="258"/>
    </row>
    <row r="7" spans="1:14" ht="15.75" customHeight="1">
      <c r="A7" s="237" t="s">
        <v>807</v>
      </c>
      <c r="B7" s="262" t="s">
        <v>839</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284" t="s">
        <v>811</v>
      </c>
      <c r="M8" s="285" t="s">
        <v>812</v>
      </c>
      <c r="N8" s="286" t="s">
        <v>813</v>
      </c>
    </row>
    <row r="9" spans="1:14" ht="15">
      <c r="A9" s="122" t="s">
        <v>814</v>
      </c>
      <c r="B9" s="245" t="s">
        <v>815</v>
      </c>
      <c r="C9" s="245" t="s">
        <v>816</v>
      </c>
      <c r="D9" s="287" t="s">
        <v>817</v>
      </c>
      <c r="E9" s="287"/>
      <c r="F9" s="287"/>
      <c r="G9" s="287"/>
      <c r="H9" s="287"/>
      <c r="I9" s="287"/>
      <c r="J9" s="287"/>
      <c r="K9" s="287"/>
      <c r="L9" s="284"/>
      <c r="M9" s="285"/>
      <c r="N9" s="286"/>
    </row>
    <row r="10" spans="1:14" ht="18.75" customHeight="1">
      <c r="A10" s="288">
        <v>1</v>
      </c>
      <c r="B10" s="172">
        <v>2.5</v>
      </c>
      <c r="C10" s="172" t="s">
        <v>213</v>
      </c>
      <c r="D10" s="289" t="s">
        <v>243</v>
      </c>
      <c r="E10" s="289"/>
      <c r="F10" s="289"/>
      <c r="G10" s="289"/>
      <c r="H10" s="289"/>
      <c r="I10" s="289"/>
      <c r="J10" s="289"/>
      <c r="K10" s="289"/>
      <c r="L10" s="290" t="s">
        <v>840</v>
      </c>
      <c r="M10" s="270">
        <v>100</v>
      </c>
      <c r="N10" s="291">
        <v>3</v>
      </c>
    </row>
    <row r="11" spans="1:14" ht="15">
      <c r="A11" s="88">
        <f>A10+1</f>
        <v>2</v>
      </c>
      <c r="B11" s="165">
        <v>1</v>
      </c>
      <c r="C11" s="165" t="s">
        <v>819</v>
      </c>
      <c r="D11" s="280" t="s">
        <v>289</v>
      </c>
      <c r="E11" s="280"/>
      <c r="F11" s="280"/>
      <c r="G11" s="280"/>
      <c r="H11" s="280"/>
      <c r="I11" s="280"/>
      <c r="J11" s="280"/>
      <c r="K11" s="280"/>
      <c r="L11" s="290" t="s">
        <v>841</v>
      </c>
      <c r="M11" s="270">
        <v>100</v>
      </c>
      <c r="N11" s="271">
        <v>3</v>
      </c>
    </row>
    <row r="12" spans="1:14" ht="15">
      <c r="A12" s="88">
        <f>A11+1</f>
        <v>3</v>
      </c>
      <c r="B12" s="165">
        <v>1</v>
      </c>
      <c r="C12" s="165" t="s">
        <v>819</v>
      </c>
      <c r="D12" s="280" t="s">
        <v>291</v>
      </c>
      <c r="E12" s="280"/>
      <c r="F12" s="280"/>
      <c r="G12" s="280"/>
      <c r="H12" s="280"/>
      <c r="I12" s="280"/>
      <c r="J12" s="280"/>
      <c r="K12" s="280"/>
      <c r="L12" s="290" t="s">
        <v>841</v>
      </c>
      <c r="M12" s="270">
        <v>100</v>
      </c>
      <c r="N12" s="271">
        <v>3</v>
      </c>
    </row>
    <row r="13" spans="1:14" ht="15">
      <c r="A13" s="88">
        <f>A12+1</f>
        <v>4</v>
      </c>
      <c r="B13" s="165">
        <v>1</v>
      </c>
      <c r="C13" s="165" t="s">
        <v>819</v>
      </c>
      <c r="D13" s="280" t="s">
        <v>293</v>
      </c>
      <c r="E13" s="280"/>
      <c r="F13" s="280"/>
      <c r="G13" s="280"/>
      <c r="H13" s="280"/>
      <c r="I13" s="280"/>
      <c r="J13" s="280"/>
      <c r="K13" s="280"/>
      <c r="L13" s="290" t="s">
        <v>841</v>
      </c>
      <c r="M13" s="270">
        <v>33</v>
      </c>
      <c r="N13" s="271">
        <v>1</v>
      </c>
    </row>
    <row r="14" spans="1:14" ht="15">
      <c r="A14" s="88">
        <f>A13+1</f>
        <v>5</v>
      </c>
      <c r="B14" s="165">
        <v>1</v>
      </c>
      <c r="C14" s="165" t="s">
        <v>819</v>
      </c>
      <c r="D14" s="280" t="s">
        <v>295</v>
      </c>
      <c r="E14" s="280"/>
      <c r="F14" s="280"/>
      <c r="G14" s="280"/>
      <c r="H14" s="280"/>
      <c r="I14" s="280"/>
      <c r="J14" s="280"/>
      <c r="K14" s="280"/>
      <c r="L14" s="290" t="s">
        <v>841</v>
      </c>
      <c r="M14" s="270">
        <v>100</v>
      </c>
      <c r="N14" s="271">
        <v>3</v>
      </c>
    </row>
    <row r="15" spans="1:14" ht="15">
      <c r="A15" s="88">
        <f>A14+1</f>
        <v>6</v>
      </c>
      <c r="B15" s="165">
        <v>1</v>
      </c>
      <c r="C15" s="165" t="s">
        <v>819</v>
      </c>
      <c r="D15" s="280" t="s">
        <v>297</v>
      </c>
      <c r="E15" s="280"/>
      <c r="F15" s="280"/>
      <c r="G15" s="280"/>
      <c r="H15" s="280"/>
      <c r="I15" s="280"/>
      <c r="J15" s="280"/>
      <c r="K15" s="280"/>
      <c r="L15" s="290" t="s">
        <v>841</v>
      </c>
      <c r="M15" s="270">
        <v>33</v>
      </c>
      <c r="N15" s="271">
        <v>1</v>
      </c>
    </row>
    <row r="16" spans="1:14" ht="15">
      <c r="A16" s="88">
        <f>A15+1</f>
        <v>7</v>
      </c>
      <c r="B16" s="165">
        <v>1</v>
      </c>
      <c r="C16" s="165" t="s">
        <v>819</v>
      </c>
      <c r="D16" s="289" t="s">
        <v>299</v>
      </c>
      <c r="E16" s="289"/>
      <c r="F16" s="289"/>
      <c r="G16" s="289"/>
      <c r="H16" s="289"/>
      <c r="I16" s="289"/>
      <c r="J16" s="289"/>
      <c r="K16" s="289"/>
      <c r="L16" s="290" t="s">
        <v>841</v>
      </c>
      <c r="M16" s="270">
        <v>33</v>
      </c>
      <c r="N16" s="271">
        <v>1</v>
      </c>
    </row>
    <row r="17" spans="1:14" ht="15">
      <c r="A17" s="88">
        <f>A16+1</f>
        <v>8</v>
      </c>
      <c r="B17" s="165">
        <v>1</v>
      </c>
      <c r="C17" s="165" t="s">
        <v>819</v>
      </c>
      <c r="D17" s="280" t="s">
        <v>301</v>
      </c>
      <c r="E17" s="280"/>
      <c r="F17" s="280"/>
      <c r="G17" s="280"/>
      <c r="H17" s="280"/>
      <c r="I17" s="280"/>
      <c r="J17" s="280"/>
      <c r="K17" s="280"/>
      <c r="L17" s="290" t="s">
        <v>841</v>
      </c>
      <c r="M17" s="270">
        <v>100</v>
      </c>
      <c r="N17" s="271">
        <v>3</v>
      </c>
    </row>
    <row r="18" spans="1:14" ht="15">
      <c r="A18" s="88">
        <f>A17+1</f>
        <v>9</v>
      </c>
      <c r="B18" s="165">
        <v>1</v>
      </c>
      <c r="C18" s="165" t="s">
        <v>819</v>
      </c>
      <c r="D18" s="280" t="s">
        <v>303</v>
      </c>
      <c r="E18" s="280"/>
      <c r="F18" s="280"/>
      <c r="G18" s="280"/>
      <c r="H18" s="280"/>
      <c r="I18" s="280"/>
      <c r="J18" s="280"/>
      <c r="K18" s="280"/>
      <c r="L18" s="290" t="s">
        <v>841</v>
      </c>
      <c r="M18" s="270">
        <v>100</v>
      </c>
      <c r="N18" s="271">
        <v>3</v>
      </c>
    </row>
    <row r="19" spans="1:14" ht="15">
      <c r="A19" s="88">
        <f>A18+1</f>
        <v>10</v>
      </c>
      <c r="B19" s="165">
        <v>1</v>
      </c>
      <c r="C19" s="165" t="s">
        <v>819</v>
      </c>
      <c r="D19" s="280" t="s">
        <v>305</v>
      </c>
      <c r="E19" s="280"/>
      <c r="F19" s="280"/>
      <c r="G19" s="280"/>
      <c r="H19" s="280"/>
      <c r="I19" s="280"/>
      <c r="J19" s="280"/>
      <c r="K19" s="280"/>
      <c r="L19" s="290" t="s">
        <v>841</v>
      </c>
      <c r="M19" s="270">
        <v>100</v>
      </c>
      <c r="N19" s="271">
        <v>3</v>
      </c>
    </row>
    <row r="20" spans="1:14" ht="15">
      <c r="A20" s="88">
        <f>A19+1</f>
        <v>11</v>
      </c>
      <c r="B20" s="165">
        <v>1</v>
      </c>
      <c r="C20" s="165" t="s">
        <v>819</v>
      </c>
      <c r="D20" s="280" t="s">
        <v>307</v>
      </c>
      <c r="E20" s="280"/>
      <c r="F20" s="280"/>
      <c r="G20" s="280"/>
      <c r="H20" s="280"/>
      <c r="I20" s="280"/>
      <c r="J20" s="280"/>
      <c r="K20" s="280"/>
      <c r="L20" s="290" t="s">
        <v>841</v>
      </c>
      <c r="M20" s="270">
        <v>100</v>
      </c>
      <c r="N20" s="271">
        <v>3</v>
      </c>
    </row>
    <row r="21" spans="1:14" ht="15">
      <c r="A21" s="88">
        <f>A20+1</f>
        <v>12</v>
      </c>
      <c r="B21" s="165">
        <v>1</v>
      </c>
      <c r="C21" s="165" t="s">
        <v>819</v>
      </c>
      <c r="D21" s="280" t="s">
        <v>309</v>
      </c>
      <c r="E21" s="280"/>
      <c r="F21" s="280"/>
      <c r="G21" s="280"/>
      <c r="H21" s="280"/>
      <c r="I21" s="280"/>
      <c r="J21" s="280"/>
      <c r="K21" s="280"/>
      <c r="L21" s="292" t="s">
        <v>841</v>
      </c>
      <c r="M21" s="270">
        <v>100</v>
      </c>
      <c r="N21" s="271">
        <v>3</v>
      </c>
    </row>
    <row r="22" spans="1:14" ht="15">
      <c r="A22" s="88">
        <f>A21+1</f>
        <v>13</v>
      </c>
      <c r="B22" s="165">
        <v>1</v>
      </c>
      <c r="C22" s="165" t="s">
        <v>819</v>
      </c>
      <c r="D22" s="280" t="s">
        <v>311</v>
      </c>
      <c r="E22" s="280"/>
      <c r="F22" s="280"/>
      <c r="G22" s="280"/>
      <c r="H22" s="280"/>
      <c r="I22" s="280"/>
      <c r="J22" s="280"/>
      <c r="K22" s="280"/>
      <c r="L22" s="292" t="s">
        <v>841</v>
      </c>
      <c r="M22" s="270">
        <v>100</v>
      </c>
      <c r="N22" s="271">
        <v>3</v>
      </c>
    </row>
    <row r="23" spans="1:14" ht="15">
      <c r="A23" s="88">
        <f>A22+1</f>
        <v>14</v>
      </c>
      <c r="B23" s="165">
        <v>1</v>
      </c>
      <c r="C23" s="165" t="s">
        <v>819</v>
      </c>
      <c r="D23" s="280" t="s">
        <v>313</v>
      </c>
      <c r="E23" s="280"/>
      <c r="F23" s="280"/>
      <c r="G23" s="280"/>
      <c r="H23" s="280"/>
      <c r="I23" s="280"/>
      <c r="J23" s="280"/>
      <c r="K23" s="280"/>
      <c r="L23" s="292" t="s">
        <v>841</v>
      </c>
      <c r="M23" s="270">
        <v>100</v>
      </c>
      <c r="N23" s="271">
        <v>3</v>
      </c>
    </row>
    <row r="24" spans="1:14" ht="15">
      <c r="A24" s="88">
        <f>A23+1</f>
        <v>15</v>
      </c>
      <c r="B24" s="165">
        <v>1</v>
      </c>
      <c r="C24" s="165" t="s">
        <v>819</v>
      </c>
      <c r="D24" s="280" t="s">
        <v>823</v>
      </c>
      <c r="E24" s="280"/>
      <c r="F24" s="280"/>
      <c r="G24" s="280"/>
      <c r="H24" s="280"/>
      <c r="I24" s="280"/>
      <c r="J24" s="280"/>
      <c r="K24" s="280"/>
      <c r="L24" s="292" t="s">
        <v>842</v>
      </c>
      <c r="M24" s="151">
        <v>100</v>
      </c>
      <c r="N24" s="274">
        <v>3</v>
      </c>
    </row>
    <row r="25" spans="1:14" ht="15">
      <c r="A25" s="88">
        <f>A24+1</f>
        <v>16</v>
      </c>
      <c r="B25" s="165">
        <v>1</v>
      </c>
      <c r="C25" s="165" t="s">
        <v>819</v>
      </c>
      <c r="D25" s="280" t="s">
        <v>316</v>
      </c>
      <c r="E25" s="280"/>
      <c r="F25" s="280"/>
      <c r="G25" s="280"/>
      <c r="H25" s="280"/>
      <c r="I25" s="280"/>
      <c r="J25" s="280"/>
      <c r="K25" s="280"/>
      <c r="L25" s="292" t="s">
        <v>841</v>
      </c>
      <c r="M25" s="151">
        <v>100</v>
      </c>
      <c r="N25" s="274">
        <v>3</v>
      </c>
    </row>
    <row r="26" spans="1:14" ht="15">
      <c r="A26" s="88">
        <f>A25+1</f>
        <v>17</v>
      </c>
      <c r="B26" s="165">
        <v>1</v>
      </c>
      <c r="C26" s="165" t="s">
        <v>819</v>
      </c>
      <c r="D26" s="280" t="s">
        <v>318</v>
      </c>
      <c r="E26" s="280"/>
      <c r="F26" s="280"/>
      <c r="G26" s="280"/>
      <c r="H26" s="280"/>
      <c r="I26" s="280"/>
      <c r="J26" s="280"/>
      <c r="K26" s="280"/>
      <c r="L26" s="292" t="s">
        <v>841</v>
      </c>
      <c r="M26" s="151">
        <v>100</v>
      </c>
      <c r="N26" s="274">
        <v>3</v>
      </c>
    </row>
    <row r="27" spans="1:14" ht="15.75">
      <c r="A27" s="88">
        <f>A26+1</f>
        <v>18</v>
      </c>
      <c r="B27" s="254">
        <v>2</v>
      </c>
      <c r="C27" s="254" t="s">
        <v>239</v>
      </c>
      <c r="D27" s="283" t="s">
        <v>284</v>
      </c>
      <c r="E27" s="283"/>
      <c r="F27" s="283"/>
      <c r="G27" s="283"/>
      <c r="H27" s="283"/>
      <c r="I27" s="283"/>
      <c r="J27" s="283"/>
      <c r="K27" s="283"/>
      <c r="L27" s="293" t="s">
        <v>842</v>
      </c>
      <c r="M27" s="275">
        <v>100</v>
      </c>
      <c r="N27" s="276">
        <v>6</v>
      </c>
    </row>
  </sheetData>
  <mergeCells count="32">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 ref="D15:K15"/>
    <mergeCell ref="D16:K16"/>
    <mergeCell ref="D17:K17"/>
    <mergeCell ref="D18:K18"/>
    <mergeCell ref="D19:K19"/>
    <mergeCell ref="D20:K20"/>
    <mergeCell ref="D21:K21"/>
    <mergeCell ref="D22:K22"/>
    <mergeCell ref="D23:K23"/>
    <mergeCell ref="D24:K24"/>
    <mergeCell ref="D25:K25"/>
    <mergeCell ref="D26:K26"/>
    <mergeCell ref="D27:K27"/>
  </mergeCells>
  <printOptions/>
  <pageMargins left="0.511805555555555" right="0.511805555555555" top="0.7875" bottom="0.7875" header="0.511805555555555" footer="0.511805555555555"/>
  <pageSetup horizontalDpi="300" verticalDpi="300" orientation="landscape" paperSize="9" copies="1"/>
</worksheet>
</file>

<file path=xl/worksheets/sheet11.xml><?xml version="1.0" encoding="utf-8"?>
<worksheet xmlns="http://schemas.openxmlformats.org/spreadsheetml/2006/main" xmlns:r="http://schemas.openxmlformats.org/officeDocument/2006/relationships">
  <dimension ref="A1:N23"/>
  <sheetViews>
    <sheetView workbookViewId="0" topLeftCell="A11">
      <selection activeCell="A1" sqref="A1"/>
    </sheetView>
  </sheetViews>
  <sheetFormatPr defaultColWidth="9.140625" defaultRowHeight="15"/>
  <cols>
    <col min="1" max="3" width="8.7109375" style="0" customWidth="1"/>
    <col min="4" max="4" width="4.140625" style="0" customWidth="1"/>
    <col min="5" max="5" width="4.28125" style="0" customWidth="1"/>
    <col min="6" max="6" width="3.28125" style="0" customWidth="1"/>
    <col min="7" max="7" width="3.8515625" style="0" customWidth="1"/>
    <col min="8" max="8" width="2.57421875" style="0" customWidth="1"/>
    <col min="9" max="9" width="9.28125" style="0" customWidth="1"/>
    <col min="10" max="10" width="5.8515625" style="0" customWidth="1"/>
    <col min="11" max="11" width="6.421875" style="0" customWidth="1"/>
    <col min="12" max="12" width="17.140625" style="0" customWidth="1"/>
    <col min="13" max="13" width="12.140625" style="0" customWidth="1"/>
    <col min="14" max="14" width="13.0039062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803</v>
      </c>
      <c r="K5" s="260"/>
      <c r="L5" s="258"/>
      <c r="M5" s="258"/>
      <c r="N5" s="258"/>
    </row>
    <row r="6" spans="1:14" ht="15.75">
      <c r="A6" s="237" t="s">
        <v>804</v>
      </c>
      <c r="B6" s="238" t="s">
        <v>805</v>
      </c>
      <c r="C6" s="238"/>
      <c r="D6" s="238"/>
      <c r="E6" s="238"/>
      <c r="F6" s="238"/>
      <c r="G6" s="238"/>
      <c r="H6" s="238"/>
      <c r="I6" s="239" t="s">
        <v>833</v>
      </c>
      <c r="J6" s="240"/>
      <c r="K6" s="277">
        <v>3</v>
      </c>
      <c r="L6" s="258"/>
      <c r="M6" s="258"/>
      <c r="N6" s="258"/>
    </row>
    <row r="7" spans="1:14" ht="15.75" customHeight="1">
      <c r="A7" s="237" t="s">
        <v>807</v>
      </c>
      <c r="B7" s="262" t="s">
        <v>843</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284" t="s">
        <v>811</v>
      </c>
      <c r="M8" s="285" t="s">
        <v>812</v>
      </c>
      <c r="N8" s="286" t="s">
        <v>813</v>
      </c>
    </row>
    <row r="9" spans="1:14" ht="31.5" customHeight="1">
      <c r="A9" s="122" t="s">
        <v>814</v>
      </c>
      <c r="B9" s="245" t="s">
        <v>815</v>
      </c>
      <c r="C9" s="245" t="s">
        <v>816</v>
      </c>
      <c r="D9" s="287" t="s">
        <v>817</v>
      </c>
      <c r="E9" s="287"/>
      <c r="F9" s="287"/>
      <c r="G9" s="287"/>
      <c r="H9" s="287"/>
      <c r="I9" s="287"/>
      <c r="J9" s="287"/>
      <c r="K9" s="287"/>
      <c r="L9" s="284"/>
      <c r="M9" s="285"/>
      <c r="N9" s="286"/>
    </row>
    <row r="10" spans="1:14" ht="18.75" customHeight="1">
      <c r="A10" s="88">
        <v>1</v>
      </c>
      <c r="B10" s="165">
        <v>2.3</v>
      </c>
      <c r="C10" s="165" t="s">
        <v>844</v>
      </c>
      <c r="D10" s="278" t="s">
        <v>323</v>
      </c>
      <c r="E10" s="278"/>
      <c r="F10" s="278"/>
      <c r="G10" s="278"/>
      <c r="H10" s="278"/>
      <c r="I10" s="278"/>
      <c r="J10" s="278"/>
      <c r="K10" s="278"/>
      <c r="L10" s="290" t="s">
        <v>845</v>
      </c>
      <c r="M10" s="270">
        <v>100</v>
      </c>
      <c r="N10" s="271">
        <v>6.9</v>
      </c>
    </row>
    <row r="11" spans="1:14" ht="28.5" customHeight="1">
      <c r="A11" s="88">
        <f>A10+1</f>
        <v>2</v>
      </c>
      <c r="B11" s="165">
        <v>1</v>
      </c>
      <c r="C11" s="165" t="s">
        <v>819</v>
      </c>
      <c r="D11" s="281" t="s">
        <v>267</v>
      </c>
      <c r="E11" s="281"/>
      <c r="F11" s="281"/>
      <c r="G11" s="281"/>
      <c r="H11" s="281"/>
      <c r="I11" s="281"/>
      <c r="J11" s="281"/>
      <c r="K11" s="281"/>
      <c r="L11" s="290" t="s">
        <v>841</v>
      </c>
      <c r="M11" s="270">
        <v>100</v>
      </c>
      <c r="N11" s="271">
        <v>3</v>
      </c>
    </row>
    <row r="12" spans="1:14" ht="15">
      <c r="A12" s="88">
        <f>A11+1</f>
        <v>3</v>
      </c>
      <c r="B12" s="165">
        <v>1</v>
      </c>
      <c r="C12" s="165" t="s">
        <v>819</v>
      </c>
      <c r="D12" s="278" t="s">
        <v>327</v>
      </c>
      <c r="E12" s="278"/>
      <c r="F12" s="278"/>
      <c r="G12" s="278"/>
      <c r="H12" s="278"/>
      <c r="I12" s="278"/>
      <c r="J12" s="278"/>
      <c r="K12" s="278"/>
      <c r="L12" s="290" t="s">
        <v>841</v>
      </c>
      <c r="M12" s="270">
        <v>33</v>
      </c>
      <c r="N12" s="271">
        <v>1</v>
      </c>
    </row>
    <row r="13" spans="1:14" ht="15">
      <c r="A13" s="88">
        <f>A12+1</f>
        <v>4</v>
      </c>
      <c r="B13" s="165">
        <v>1</v>
      </c>
      <c r="C13" s="165" t="s">
        <v>819</v>
      </c>
      <c r="D13" s="278" t="s">
        <v>329</v>
      </c>
      <c r="E13" s="278"/>
      <c r="F13" s="278"/>
      <c r="G13" s="278"/>
      <c r="H13" s="278"/>
      <c r="I13" s="278"/>
      <c r="J13" s="278"/>
      <c r="K13" s="278"/>
      <c r="L13" s="290" t="s">
        <v>841</v>
      </c>
      <c r="M13" s="270">
        <v>100</v>
      </c>
      <c r="N13" s="271">
        <v>3</v>
      </c>
    </row>
    <row r="14" spans="1:14" ht="15" customHeight="1">
      <c r="A14" s="88">
        <v>5</v>
      </c>
      <c r="B14" s="165">
        <v>1</v>
      </c>
      <c r="C14" s="165" t="s">
        <v>819</v>
      </c>
      <c r="D14" s="281" t="s">
        <v>359</v>
      </c>
      <c r="E14" s="281"/>
      <c r="F14" s="281"/>
      <c r="G14" s="281"/>
      <c r="H14" s="281"/>
      <c r="I14" s="281"/>
      <c r="J14" s="281"/>
      <c r="K14" s="281"/>
      <c r="L14" s="294" t="s">
        <v>841</v>
      </c>
      <c r="M14" s="295">
        <v>100</v>
      </c>
      <c r="N14" s="271">
        <v>3</v>
      </c>
    </row>
    <row r="15" spans="1:14" ht="15">
      <c r="A15" s="88"/>
      <c r="B15" s="165"/>
      <c r="C15" s="165"/>
      <c r="D15" s="281"/>
      <c r="E15" s="281"/>
      <c r="F15" s="281"/>
      <c r="G15" s="281"/>
      <c r="H15" s="281"/>
      <c r="I15" s="281"/>
      <c r="J15" s="281"/>
      <c r="K15" s="281"/>
      <c r="L15" s="294"/>
      <c r="M15" s="295"/>
      <c r="N15" s="271"/>
    </row>
    <row r="16" spans="1:14" ht="15">
      <c r="A16" s="88"/>
      <c r="B16" s="165"/>
      <c r="C16" s="165"/>
      <c r="D16" s="281"/>
      <c r="E16" s="281"/>
      <c r="F16" s="281"/>
      <c r="G16" s="281"/>
      <c r="H16" s="281"/>
      <c r="I16" s="281"/>
      <c r="J16" s="281"/>
      <c r="K16" s="281"/>
      <c r="L16" s="294"/>
      <c r="M16" s="295"/>
      <c r="N16" s="271"/>
    </row>
    <row r="17" spans="1:14" ht="15">
      <c r="A17" s="88"/>
      <c r="B17" s="165"/>
      <c r="C17" s="165"/>
      <c r="D17" s="281"/>
      <c r="E17" s="281"/>
      <c r="F17" s="281"/>
      <c r="G17" s="281"/>
      <c r="H17" s="281"/>
      <c r="I17" s="281"/>
      <c r="J17" s="281"/>
      <c r="K17" s="281"/>
      <c r="L17" s="294"/>
      <c r="M17" s="295"/>
      <c r="N17" s="271"/>
    </row>
    <row r="18" spans="1:14" ht="15">
      <c r="A18" s="88"/>
      <c r="B18" s="165"/>
      <c r="C18" s="165"/>
      <c r="D18" s="281"/>
      <c r="E18" s="281"/>
      <c r="F18" s="281"/>
      <c r="G18" s="281"/>
      <c r="H18" s="281"/>
      <c r="I18" s="281"/>
      <c r="J18" s="281"/>
      <c r="K18" s="281"/>
      <c r="L18" s="294"/>
      <c r="M18" s="295"/>
      <c r="N18" s="271"/>
    </row>
    <row r="19" spans="1:14" ht="15">
      <c r="A19" s="88">
        <v>6</v>
      </c>
      <c r="B19" s="165">
        <v>1</v>
      </c>
      <c r="C19" s="165" t="s">
        <v>819</v>
      </c>
      <c r="D19" s="289" t="s">
        <v>333</v>
      </c>
      <c r="E19" s="289"/>
      <c r="F19" s="289"/>
      <c r="G19" s="289"/>
      <c r="H19" s="289"/>
      <c r="I19" s="289"/>
      <c r="J19" s="289"/>
      <c r="K19" s="289"/>
      <c r="L19" s="290" t="s">
        <v>841</v>
      </c>
      <c r="M19" s="270">
        <v>100</v>
      </c>
      <c r="N19" s="271">
        <v>3</v>
      </c>
    </row>
    <row r="20" spans="1:14" ht="15">
      <c r="A20" s="88">
        <f>A19+1</f>
        <v>7</v>
      </c>
      <c r="B20" s="165">
        <v>1</v>
      </c>
      <c r="C20" s="165" t="s">
        <v>819</v>
      </c>
      <c r="D20" s="289" t="s">
        <v>846</v>
      </c>
      <c r="E20" s="289"/>
      <c r="F20" s="289"/>
      <c r="G20" s="289"/>
      <c r="H20" s="289"/>
      <c r="I20" s="289"/>
      <c r="J20" s="289"/>
      <c r="K20" s="289"/>
      <c r="L20" s="292" t="s">
        <v>842</v>
      </c>
      <c r="M20" s="270">
        <v>100</v>
      </c>
      <c r="N20" s="271">
        <v>6</v>
      </c>
    </row>
    <row r="21" spans="1:14" ht="15">
      <c r="A21" s="88">
        <f>A20+1</f>
        <v>8</v>
      </c>
      <c r="B21" s="165">
        <v>1</v>
      </c>
      <c r="C21" s="165" t="s">
        <v>819</v>
      </c>
      <c r="D21" s="289" t="s">
        <v>336</v>
      </c>
      <c r="E21" s="289"/>
      <c r="F21" s="289"/>
      <c r="G21" s="289"/>
      <c r="H21" s="289"/>
      <c r="I21" s="289"/>
      <c r="J21" s="289"/>
      <c r="K21" s="289"/>
      <c r="L21" s="292" t="s">
        <v>841</v>
      </c>
      <c r="M21" s="270">
        <v>100</v>
      </c>
      <c r="N21" s="274">
        <v>3</v>
      </c>
    </row>
    <row r="22" spans="1:14" ht="15">
      <c r="A22" s="88">
        <f>A21+1</f>
        <v>9</v>
      </c>
      <c r="B22" s="165">
        <v>1</v>
      </c>
      <c r="C22" s="165" t="s">
        <v>819</v>
      </c>
      <c r="D22" s="289" t="s">
        <v>338</v>
      </c>
      <c r="E22" s="289"/>
      <c r="F22" s="289"/>
      <c r="G22" s="289"/>
      <c r="H22" s="289"/>
      <c r="I22" s="289"/>
      <c r="J22" s="289"/>
      <c r="K22" s="289"/>
      <c r="L22" s="292" t="s">
        <v>841</v>
      </c>
      <c r="M22" s="270">
        <v>100</v>
      </c>
      <c r="N22" s="274">
        <v>3</v>
      </c>
    </row>
    <row r="23" spans="1:14" ht="15.75">
      <c r="A23" s="282">
        <f>A22+1</f>
        <v>10</v>
      </c>
      <c r="B23" s="254">
        <v>2</v>
      </c>
      <c r="C23" s="254" t="s">
        <v>239</v>
      </c>
      <c r="D23" s="296" t="s">
        <v>340</v>
      </c>
      <c r="E23" s="296"/>
      <c r="F23" s="296"/>
      <c r="G23" s="296"/>
      <c r="H23" s="296"/>
      <c r="I23" s="296"/>
      <c r="J23" s="296"/>
      <c r="K23" s="296"/>
      <c r="L23" s="293" t="s">
        <v>842</v>
      </c>
      <c r="M23" s="275">
        <v>100</v>
      </c>
      <c r="N23" s="276">
        <v>6</v>
      </c>
    </row>
  </sheetData>
  <mergeCells count="30">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A14:A18"/>
    <mergeCell ref="B14:B18"/>
    <mergeCell ref="C14:C18"/>
    <mergeCell ref="D14:K18"/>
    <mergeCell ref="L14:L18"/>
    <mergeCell ref="M14:M18"/>
    <mergeCell ref="N14:N18"/>
    <mergeCell ref="D19:K19"/>
    <mergeCell ref="D20:K20"/>
    <mergeCell ref="D21:K21"/>
    <mergeCell ref="D22:K22"/>
    <mergeCell ref="D23:K23"/>
  </mergeCells>
  <printOptions/>
  <pageMargins left="0.511805555555555" right="0.511805555555555" top="0.7875" bottom="0.7875" header="0.511805555555555" footer="0.511805555555555"/>
  <pageSetup horizontalDpi="300" verticalDpi="300" orientation="landscape" paperSize="9" copies="1"/>
</worksheet>
</file>

<file path=xl/worksheets/sheet12.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140625" defaultRowHeight="15"/>
  <cols>
    <col min="1" max="11" width="8.7109375" style="0" customWidth="1"/>
    <col min="12" max="12" width="18.7109375" style="0" customWidth="1"/>
    <col min="13" max="13" width="14.421875" style="0" customWidth="1"/>
    <col min="14" max="14" width="12.2812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847</v>
      </c>
      <c r="K5" s="260"/>
      <c r="L5" s="258"/>
      <c r="M5" s="258"/>
      <c r="N5" s="258"/>
    </row>
    <row r="6" spans="1:14" ht="15.75">
      <c r="A6" s="237" t="s">
        <v>804</v>
      </c>
      <c r="B6" s="238" t="s">
        <v>805</v>
      </c>
      <c r="C6" s="238"/>
      <c r="D6" s="238"/>
      <c r="E6" s="238"/>
      <c r="F6" s="238"/>
      <c r="G6" s="238"/>
      <c r="H6" s="238"/>
      <c r="I6" s="239" t="s">
        <v>833</v>
      </c>
      <c r="J6" s="240"/>
      <c r="K6" s="277">
        <v>7</v>
      </c>
      <c r="L6" s="258"/>
      <c r="M6" s="258"/>
      <c r="N6" s="258"/>
    </row>
    <row r="7" spans="1:14" ht="15.75" customHeight="1">
      <c r="A7" s="237" t="s">
        <v>807</v>
      </c>
      <c r="B7" s="262" t="s">
        <v>848</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285" t="s">
        <v>811</v>
      </c>
      <c r="M8" s="285" t="s">
        <v>812</v>
      </c>
      <c r="N8" s="286" t="s">
        <v>813</v>
      </c>
    </row>
    <row r="9" spans="1:14" ht="15">
      <c r="A9" s="122" t="s">
        <v>814</v>
      </c>
      <c r="B9" s="245" t="s">
        <v>815</v>
      </c>
      <c r="C9" s="245" t="s">
        <v>816</v>
      </c>
      <c r="D9" s="287" t="s">
        <v>817</v>
      </c>
      <c r="E9" s="287"/>
      <c r="F9" s="287"/>
      <c r="G9" s="287"/>
      <c r="H9" s="287"/>
      <c r="I9" s="287"/>
      <c r="J9" s="287"/>
      <c r="K9" s="287"/>
      <c r="L9" s="285"/>
      <c r="M9" s="285"/>
      <c r="N9" s="286"/>
    </row>
    <row r="10" spans="1:14" ht="15">
      <c r="A10" s="88">
        <v>1</v>
      </c>
      <c r="B10" s="165">
        <v>2.3</v>
      </c>
      <c r="C10" s="165" t="s">
        <v>213</v>
      </c>
      <c r="D10" s="289" t="s">
        <v>323</v>
      </c>
      <c r="E10" s="289"/>
      <c r="F10" s="289"/>
      <c r="G10" s="289"/>
      <c r="H10" s="289"/>
      <c r="I10" s="289"/>
      <c r="J10" s="289"/>
      <c r="K10" s="289"/>
      <c r="L10" s="270" t="s">
        <v>849</v>
      </c>
      <c r="M10" s="270">
        <v>50</v>
      </c>
      <c r="N10" s="291">
        <v>8</v>
      </c>
    </row>
    <row r="11" spans="1:14" ht="15">
      <c r="A11" s="88">
        <f>A10+1</f>
        <v>2</v>
      </c>
      <c r="B11" s="165">
        <v>1</v>
      </c>
      <c r="C11" s="165" t="s">
        <v>819</v>
      </c>
      <c r="D11" s="289" t="s">
        <v>348</v>
      </c>
      <c r="E11" s="289"/>
      <c r="F11" s="289"/>
      <c r="G11" s="289"/>
      <c r="H11" s="289"/>
      <c r="I11" s="289"/>
      <c r="J11" s="289"/>
      <c r="K11" s="289"/>
      <c r="L11" s="270" t="s">
        <v>850</v>
      </c>
      <c r="M11" s="270">
        <v>50</v>
      </c>
      <c r="N11" s="271">
        <v>4</v>
      </c>
    </row>
    <row r="12" spans="1:14" ht="15">
      <c r="A12" s="88">
        <f>A11+1</f>
        <v>3</v>
      </c>
      <c r="B12" s="165">
        <v>1</v>
      </c>
      <c r="C12" s="165" t="s">
        <v>819</v>
      </c>
      <c r="D12" s="297" t="s">
        <v>327</v>
      </c>
      <c r="E12" s="297"/>
      <c r="F12" s="297"/>
      <c r="G12" s="297"/>
      <c r="H12" s="297"/>
      <c r="I12" s="297"/>
      <c r="J12" s="297"/>
      <c r="K12" s="297"/>
      <c r="L12" s="270" t="s">
        <v>851</v>
      </c>
      <c r="M12" s="270">
        <v>50</v>
      </c>
      <c r="N12" s="271">
        <v>4</v>
      </c>
    </row>
    <row r="13" spans="1:14" ht="15">
      <c r="A13" s="88">
        <f>A12+1</f>
        <v>4</v>
      </c>
      <c r="B13" s="165">
        <v>1</v>
      </c>
      <c r="C13" s="165" t="s">
        <v>819</v>
      </c>
      <c r="D13" s="289" t="s">
        <v>353</v>
      </c>
      <c r="E13" s="289"/>
      <c r="F13" s="289"/>
      <c r="G13" s="289"/>
      <c r="H13" s="289"/>
      <c r="I13" s="289"/>
      <c r="J13" s="289"/>
      <c r="K13" s="289"/>
      <c r="L13" s="270" t="s">
        <v>850</v>
      </c>
      <c r="M13" s="270">
        <v>50</v>
      </c>
      <c r="N13" s="271">
        <v>4</v>
      </c>
    </row>
    <row r="14" spans="1:14" ht="15" customHeight="1">
      <c r="A14" s="88">
        <f>A13+1</f>
        <v>5</v>
      </c>
      <c r="B14" s="165">
        <v>1</v>
      </c>
      <c r="C14" s="165" t="s">
        <v>819</v>
      </c>
      <c r="D14" s="298" t="s">
        <v>359</v>
      </c>
      <c r="E14" s="298"/>
      <c r="F14" s="298"/>
      <c r="G14" s="298"/>
      <c r="H14" s="298"/>
      <c r="I14" s="298"/>
      <c r="J14" s="298"/>
      <c r="K14" s="298"/>
      <c r="L14" s="294" t="s">
        <v>850</v>
      </c>
      <c r="M14" s="295">
        <v>50</v>
      </c>
      <c r="N14" s="271">
        <v>4</v>
      </c>
    </row>
    <row r="15" spans="1:14" ht="15">
      <c r="A15" s="88"/>
      <c r="B15" s="165"/>
      <c r="C15" s="165"/>
      <c r="D15" s="298"/>
      <c r="E15" s="298"/>
      <c r="F15" s="298"/>
      <c r="G15" s="298"/>
      <c r="H15" s="298"/>
      <c r="I15" s="298"/>
      <c r="J15" s="298"/>
      <c r="K15" s="298"/>
      <c r="L15" s="294"/>
      <c r="M15" s="295"/>
      <c r="N15" s="271"/>
    </row>
    <row r="16" spans="1:14" ht="15">
      <c r="A16" s="88"/>
      <c r="B16" s="165"/>
      <c r="C16" s="165"/>
      <c r="D16" s="298"/>
      <c r="E16" s="298"/>
      <c r="F16" s="298"/>
      <c r="G16" s="298"/>
      <c r="H16" s="298"/>
      <c r="I16" s="298"/>
      <c r="J16" s="298"/>
      <c r="K16" s="298"/>
      <c r="L16" s="294"/>
      <c r="M16" s="295"/>
      <c r="N16" s="271"/>
    </row>
    <row r="17" spans="1:14" ht="15">
      <c r="A17" s="88">
        <v>6</v>
      </c>
      <c r="B17" s="165">
        <v>1</v>
      </c>
      <c r="C17" s="165" t="s">
        <v>819</v>
      </c>
      <c r="D17" s="289" t="s">
        <v>852</v>
      </c>
      <c r="E17" s="289"/>
      <c r="F17" s="289"/>
      <c r="G17" s="289"/>
      <c r="H17" s="289"/>
      <c r="I17" s="289"/>
      <c r="J17" s="289"/>
      <c r="K17" s="289"/>
      <c r="L17" s="151" t="s">
        <v>850</v>
      </c>
      <c r="M17" s="270">
        <v>50</v>
      </c>
      <c r="N17" s="271">
        <v>4</v>
      </c>
    </row>
    <row r="18" spans="1:14" ht="15">
      <c r="A18" s="88">
        <f>A17+1</f>
        <v>7</v>
      </c>
      <c r="B18" s="165">
        <v>1</v>
      </c>
      <c r="C18" s="165" t="s">
        <v>819</v>
      </c>
      <c r="D18" s="289" t="s">
        <v>333</v>
      </c>
      <c r="E18" s="289"/>
      <c r="F18" s="289"/>
      <c r="G18" s="289"/>
      <c r="H18" s="289"/>
      <c r="I18" s="289"/>
      <c r="J18" s="289"/>
      <c r="K18" s="289"/>
      <c r="L18" s="151" t="s">
        <v>850</v>
      </c>
      <c r="M18" s="270">
        <v>50</v>
      </c>
      <c r="N18" s="271">
        <v>4</v>
      </c>
    </row>
    <row r="19" spans="1:14" ht="15">
      <c r="A19" s="88">
        <f>A18+1</f>
        <v>8</v>
      </c>
      <c r="B19" s="165">
        <v>1</v>
      </c>
      <c r="C19" s="165" t="s">
        <v>819</v>
      </c>
      <c r="D19" s="289" t="s">
        <v>846</v>
      </c>
      <c r="E19" s="289"/>
      <c r="F19" s="289"/>
      <c r="G19" s="289"/>
      <c r="H19" s="289"/>
      <c r="I19" s="289"/>
      <c r="J19" s="289"/>
      <c r="K19" s="289"/>
      <c r="L19" s="151" t="s">
        <v>853</v>
      </c>
      <c r="M19" s="270">
        <v>50</v>
      </c>
      <c r="N19" s="274">
        <v>7</v>
      </c>
    </row>
    <row r="20" spans="1:14" ht="15">
      <c r="A20" s="88">
        <f>A19+1</f>
        <v>9</v>
      </c>
      <c r="B20" s="165">
        <v>1</v>
      </c>
      <c r="C20" s="165" t="s">
        <v>819</v>
      </c>
      <c r="D20" s="299" t="s">
        <v>336</v>
      </c>
      <c r="E20" s="299"/>
      <c r="F20" s="299"/>
      <c r="G20" s="299"/>
      <c r="H20" s="299"/>
      <c r="I20" s="299"/>
      <c r="J20" s="299"/>
      <c r="K20" s="299"/>
      <c r="L20" s="151" t="s">
        <v>850</v>
      </c>
      <c r="M20" s="151">
        <v>50</v>
      </c>
      <c r="N20" s="274">
        <v>4</v>
      </c>
    </row>
    <row r="21" spans="1:14" ht="15">
      <c r="A21" s="88">
        <f>A20+1</f>
        <v>10</v>
      </c>
      <c r="B21" s="165">
        <v>1</v>
      </c>
      <c r="C21" s="165" t="s">
        <v>819</v>
      </c>
      <c r="D21" s="289" t="s">
        <v>338</v>
      </c>
      <c r="E21" s="289"/>
      <c r="F21" s="289"/>
      <c r="G21" s="289"/>
      <c r="H21" s="289"/>
      <c r="I21" s="289"/>
      <c r="J21" s="289"/>
      <c r="K21" s="289"/>
      <c r="L21" s="151" t="s">
        <v>850</v>
      </c>
      <c r="M21" s="151">
        <v>50</v>
      </c>
      <c r="N21" s="274">
        <v>4</v>
      </c>
    </row>
    <row r="22" spans="1:14" ht="15.75">
      <c r="A22" s="282">
        <f>A21+1</f>
        <v>11</v>
      </c>
      <c r="B22" s="254">
        <v>2.5</v>
      </c>
      <c r="C22" s="254" t="s">
        <v>239</v>
      </c>
      <c r="D22" s="283" t="s">
        <v>344</v>
      </c>
      <c r="E22" s="283"/>
      <c r="F22" s="283"/>
      <c r="G22" s="283"/>
      <c r="H22" s="283"/>
      <c r="I22" s="283"/>
      <c r="J22" s="283"/>
      <c r="K22" s="283"/>
      <c r="L22" s="275" t="s">
        <v>854</v>
      </c>
      <c r="M22" s="275">
        <v>50</v>
      </c>
      <c r="N22" s="276">
        <v>8.75</v>
      </c>
    </row>
  </sheetData>
  <mergeCells count="31">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A14:A16"/>
    <mergeCell ref="B14:B16"/>
    <mergeCell ref="C14:C16"/>
    <mergeCell ref="D14:K16"/>
    <mergeCell ref="L14:L16"/>
    <mergeCell ref="M14:M16"/>
    <mergeCell ref="N14:N16"/>
    <mergeCell ref="D17:K17"/>
    <mergeCell ref="D18:K18"/>
    <mergeCell ref="D19:K19"/>
    <mergeCell ref="D20:K20"/>
    <mergeCell ref="D21:K21"/>
    <mergeCell ref="D22:K22"/>
  </mergeCells>
  <printOptions/>
  <pageMargins left="0.511805555555555" right="0.511805555555555" top="0.7875" bottom="0.7875" header="0.511805555555555" footer="0.511805555555555"/>
  <pageSetup horizontalDpi="300" verticalDpi="300" orientation="portrait" paperSize="9" copies="1"/>
</worksheet>
</file>

<file path=xl/worksheets/sheet13.xml><?xml version="1.0" encoding="utf-8"?>
<worksheet xmlns="http://schemas.openxmlformats.org/spreadsheetml/2006/main" xmlns:r="http://schemas.openxmlformats.org/officeDocument/2006/relationships">
  <dimension ref="A1:N24"/>
  <sheetViews>
    <sheetView workbookViewId="0" topLeftCell="A4">
      <selection activeCell="A1" sqref="A1"/>
    </sheetView>
  </sheetViews>
  <sheetFormatPr defaultColWidth="9.140625" defaultRowHeight="15"/>
  <cols>
    <col min="1" max="11" width="8.7109375" style="0" customWidth="1"/>
    <col min="12" max="12" width="16.7109375" style="0" customWidth="1"/>
    <col min="13" max="13" width="15.00390625" style="0" customWidth="1"/>
    <col min="14" max="14" width="12.14062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847</v>
      </c>
      <c r="K5" s="260"/>
      <c r="L5" s="258"/>
      <c r="M5" s="258"/>
      <c r="N5" s="258"/>
    </row>
    <row r="6" spans="1:14" ht="15.75">
      <c r="A6" s="237" t="s">
        <v>804</v>
      </c>
      <c r="B6" s="238" t="s">
        <v>805</v>
      </c>
      <c r="C6" s="238"/>
      <c r="D6" s="238"/>
      <c r="E6" s="238"/>
      <c r="F6" s="238"/>
      <c r="G6" s="238"/>
      <c r="H6" s="238"/>
      <c r="I6" s="239" t="s">
        <v>833</v>
      </c>
      <c r="J6" s="240"/>
      <c r="K6" s="277">
        <v>4</v>
      </c>
      <c r="L6" s="258"/>
      <c r="M6" s="258"/>
      <c r="N6" s="258"/>
    </row>
    <row r="7" spans="1:14" ht="15.75" customHeight="1">
      <c r="A7" s="237" t="s">
        <v>807</v>
      </c>
      <c r="B7" s="262" t="s">
        <v>855</v>
      </c>
      <c r="C7" s="262"/>
      <c r="D7" s="262"/>
      <c r="E7" s="262"/>
      <c r="F7" s="262"/>
      <c r="G7" s="262"/>
      <c r="H7" s="262"/>
      <c r="I7" s="262"/>
      <c r="J7" s="262"/>
      <c r="K7" s="262"/>
      <c r="L7" s="258" t="s">
        <v>809</v>
      </c>
      <c r="M7" s="258"/>
      <c r="N7" s="258"/>
    </row>
    <row r="8" spans="1:14" ht="15" customHeight="1">
      <c r="A8" s="300" t="s">
        <v>810</v>
      </c>
      <c r="B8" s="300"/>
      <c r="C8" s="300"/>
      <c r="D8" s="300"/>
      <c r="E8" s="300"/>
      <c r="F8" s="300"/>
      <c r="G8" s="300"/>
      <c r="H8" s="300"/>
      <c r="I8" s="300"/>
      <c r="J8" s="300"/>
      <c r="K8" s="300"/>
      <c r="L8" s="243" t="s">
        <v>811</v>
      </c>
      <c r="M8" s="243" t="s">
        <v>812</v>
      </c>
      <c r="N8" s="244" t="s">
        <v>813</v>
      </c>
    </row>
    <row r="9" spans="1:14" ht="15">
      <c r="A9" s="122" t="s">
        <v>814</v>
      </c>
      <c r="B9" s="245" t="s">
        <v>815</v>
      </c>
      <c r="C9" s="245" t="s">
        <v>816</v>
      </c>
      <c r="D9" s="301" t="s">
        <v>817</v>
      </c>
      <c r="E9" s="301"/>
      <c r="F9" s="301"/>
      <c r="G9" s="301"/>
      <c r="H9" s="301"/>
      <c r="I9" s="301"/>
      <c r="J9" s="301"/>
      <c r="K9" s="301"/>
      <c r="L9" s="243"/>
      <c r="M9" s="243"/>
      <c r="N9" s="244"/>
    </row>
    <row r="10" spans="1:14" ht="15">
      <c r="A10" s="88">
        <v>1</v>
      </c>
      <c r="B10" s="165">
        <v>2.5</v>
      </c>
      <c r="C10" s="165" t="s">
        <v>213</v>
      </c>
      <c r="D10" s="168" t="s">
        <v>212</v>
      </c>
      <c r="E10" s="168"/>
      <c r="F10" s="168"/>
      <c r="G10" s="168"/>
      <c r="H10" s="168"/>
      <c r="I10" s="168"/>
      <c r="J10" s="168"/>
      <c r="K10" s="168"/>
      <c r="L10" s="270" t="s">
        <v>856</v>
      </c>
      <c r="M10" s="270">
        <v>50</v>
      </c>
      <c r="N10" s="291">
        <v>5</v>
      </c>
    </row>
    <row r="11" spans="1:14" ht="15">
      <c r="A11" s="88">
        <f>A10+1</f>
        <v>2</v>
      </c>
      <c r="B11" s="165">
        <v>1</v>
      </c>
      <c r="C11" s="165" t="s">
        <v>819</v>
      </c>
      <c r="D11" s="89" t="s">
        <v>366</v>
      </c>
      <c r="E11" s="89"/>
      <c r="F11" s="89"/>
      <c r="G11" s="89"/>
      <c r="H11" s="89"/>
      <c r="I11" s="89"/>
      <c r="J11" s="89"/>
      <c r="K11" s="89"/>
      <c r="L11" s="270" t="s">
        <v>857</v>
      </c>
      <c r="M11" s="270">
        <v>50</v>
      </c>
      <c r="N11" s="271">
        <v>2</v>
      </c>
    </row>
    <row r="12" spans="1:14" ht="15">
      <c r="A12" s="88">
        <f>A11+1</f>
        <v>3</v>
      </c>
      <c r="B12" s="165">
        <v>1</v>
      </c>
      <c r="C12" s="165" t="s">
        <v>819</v>
      </c>
      <c r="D12" s="33" t="s">
        <v>368</v>
      </c>
      <c r="E12" s="33"/>
      <c r="F12" s="33"/>
      <c r="G12" s="33"/>
      <c r="H12" s="33"/>
      <c r="I12" s="33"/>
      <c r="J12" s="33"/>
      <c r="K12" s="33"/>
      <c r="L12" s="270" t="s">
        <v>857</v>
      </c>
      <c r="M12" s="270">
        <v>50</v>
      </c>
      <c r="N12" s="271">
        <v>2</v>
      </c>
    </row>
    <row r="13" spans="1:14" ht="15">
      <c r="A13" s="88">
        <f>A12+1</f>
        <v>4</v>
      </c>
      <c r="B13" s="165">
        <v>1</v>
      </c>
      <c r="C13" s="165" t="s">
        <v>819</v>
      </c>
      <c r="D13" s="89" t="s">
        <v>370</v>
      </c>
      <c r="E13" s="89"/>
      <c r="F13" s="89"/>
      <c r="G13" s="89"/>
      <c r="H13" s="89"/>
      <c r="I13" s="89"/>
      <c r="J13" s="89"/>
      <c r="K13" s="89"/>
      <c r="L13" s="270" t="s">
        <v>857</v>
      </c>
      <c r="M13" s="270">
        <v>50</v>
      </c>
      <c r="N13" s="271">
        <v>2</v>
      </c>
    </row>
    <row r="14" spans="1:14" ht="15">
      <c r="A14" s="88">
        <f>A13+1</f>
        <v>5</v>
      </c>
      <c r="B14" s="165">
        <v>1</v>
      </c>
      <c r="C14" s="165" t="s">
        <v>819</v>
      </c>
      <c r="D14" s="185" t="s">
        <v>372</v>
      </c>
      <c r="E14" s="185"/>
      <c r="F14" s="185"/>
      <c r="G14" s="185"/>
      <c r="H14" s="185"/>
      <c r="I14" s="185"/>
      <c r="J14" s="185"/>
      <c r="K14" s="185"/>
      <c r="L14" s="270" t="s">
        <v>858</v>
      </c>
      <c r="M14" s="270">
        <v>50</v>
      </c>
      <c r="N14" s="271">
        <v>2</v>
      </c>
    </row>
    <row r="15" spans="1:14" ht="15">
      <c r="A15" s="88">
        <f>A14+1</f>
        <v>6</v>
      </c>
      <c r="B15" s="165">
        <v>1</v>
      </c>
      <c r="C15" s="165" t="s">
        <v>819</v>
      </c>
      <c r="D15" s="185" t="s">
        <v>859</v>
      </c>
      <c r="E15" s="185"/>
      <c r="F15" s="185"/>
      <c r="G15" s="185"/>
      <c r="H15" s="185"/>
      <c r="I15" s="185"/>
      <c r="J15" s="185"/>
      <c r="K15" s="185"/>
      <c r="L15" s="270" t="s">
        <v>860</v>
      </c>
      <c r="M15" s="270">
        <v>50</v>
      </c>
      <c r="N15" s="271">
        <v>2</v>
      </c>
    </row>
    <row r="16" spans="1:14" ht="15">
      <c r="A16" s="88">
        <f>A15+1</f>
        <v>7</v>
      </c>
      <c r="B16" s="165">
        <v>1</v>
      </c>
      <c r="C16" s="165" t="s">
        <v>819</v>
      </c>
      <c r="D16" s="185" t="s">
        <v>376</v>
      </c>
      <c r="E16" s="185"/>
      <c r="F16" s="185"/>
      <c r="G16" s="185"/>
      <c r="H16" s="185"/>
      <c r="I16" s="185"/>
      <c r="J16" s="185"/>
      <c r="K16" s="185"/>
      <c r="L16" s="270" t="s">
        <v>861</v>
      </c>
      <c r="M16" s="270">
        <v>50</v>
      </c>
      <c r="N16" s="271">
        <v>2</v>
      </c>
    </row>
    <row r="17" spans="1:14" ht="15" customHeight="1">
      <c r="A17" s="88">
        <v>8</v>
      </c>
      <c r="B17" s="165">
        <v>1</v>
      </c>
      <c r="C17" s="165" t="s">
        <v>819</v>
      </c>
      <c r="D17" s="273" t="s">
        <v>862</v>
      </c>
      <c r="E17" s="273"/>
      <c r="F17" s="273"/>
      <c r="G17" s="273"/>
      <c r="H17" s="273"/>
      <c r="I17" s="273"/>
      <c r="J17" s="273"/>
      <c r="K17" s="273"/>
      <c r="L17" s="295" t="s">
        <v>857</v>
      </c>
      <c r="M17" s="295">
        <v>50</v>
      </c>
      <c r="N17" s="271">
        <v>2</v>
      </c>
    </row>
    <row r="18" spans="1:14" ht="15">
      <c r="A18" s="88"/>
      <c r="B18" s="165"/>
      <c r="C18" s="165"/>
      <c r="D18" s="273"/>
      <c r="E18" s="273"/>
      <c r="F18" s="273"/>
      <c r="G18" s="273"/>
      <c r="H18" s="273"/>
      <c r="I18" s="273"/>
      <c r="J18" s="273"/>
      <c r="K18" s="273"/>
      <c r="L18" s="295"/>
      <c r="M18" s="295"/>
      <c r="N18" s="271"/>
    </row>
    <row r="19" spans="1:14" ht="15">
      <c r="A19" s="88"/>
      <c r="B19" s="165"/>
      <c r="C19" s="165"/>
      <c r="D19" s="273"/>
      <c r="E19" s="273"/>
      <c r="F19" s="273"/>
      <c r="G19" s="273"/>
      <c r="H19" s="273"/>
      <c r="I19" s="273"/>
      <c r="J19" s="273"/>
      <c r="K19" s="273"/>
      <c r="L19" s="295"/>
      <c r="M19" s="295"/>
      <c r="N19" s="271"/>
    </row>
    <row r="20" spans="1:14" ht="15">
      <c r="A20" s="88">
        <v>9</v>
      </c>
      <c r="B20" s="165">
        <v>1</v>
      </c>
      <c r="C20" s="165" t="s">
        <v>819</v>
      </c>
      <c r="D20" s="89" t="s">
        <v>380</v>
      </c>
      <c r="E20" s="89"/>
      <c r="F20" s="89"/>
      <c r="G20" s="89"/>
      <c r="H20" s="89"/>
      <c r="I20" s="89"/>
      <c r="J20" s="89"/>
      <c r="K20" s="89"/>
      <c r="L20" s="151" t="s">
        <v>857</v>
      </c>
      <c r="M20" s="270">
        <v>50</v>
      </c>
      <c r="N20" s="271">
        <v>2</v>
      </c>
    </row>
    <row r="21" spans="1:14" ht="15">
      <c r="A21" s="88">
        <f>A20+1</f>
        <v>10</v>
      </c>
      <c r="B21" s="165">
        <v>1</v>
      </c>
      <c r="C21" s="165" t="s">
        <v>819</v>
      </c>
      <c r="D21" s="89" t="s">
        <v>838</v>
      </c>
      <c r="E21" s="89"/>
      <c r="F21" s="89"/>
      <c r="G21" s="89"/>
      <c r="H21" s="89"/>
      <c r="I21" s="89"/>
      <c r="J21" s="89"/>
      <c r="K21" s="89"/>
      <c r="L21" s="151" t="s">
        <v>857</v>
      </c>
      <c r="M21" s="270">
        <v>100</v>
      </c>
      <c r="N21" s="271">
        <v>4</v>
      </c>
    </row>
    <row r="22" spans="1:14" ht="15">
      <c r="A22" s="88">
        <f>A21+1</f>
        <v>11</v>
      </c>
      <c r="B22" s="165">
        <v>1</v>
      </c>
      <c r="C22" s="165" t="s">
        <v>819</v>
      </c>
      <c r="D22" s="89" t="s">
        <v>282</v>
      </c>
      <c r="E22" s="89"/>
      <c r="F22" s="89"/>
      <c r="G22" s="89"/>
      <c r="H22" s="89"/>
      <c r="I22" s="89"/>
      <c r="J22" s="89"/>
      <c r="K22" s="89"/>
      <c r="L22" s="151" t="s">
        <v>857</v>
      </c>
      <c r="M22" s="270">
        <v>50</v>
      </c>
      <c r="N22" s="274">
        <v>2</v>
      </c>
    </row>
    <row r="23" spans="1:14" ht="15">
      <c r="A23" s="88">
        <f>A22+1</f>
        <v>12</v>
      </c>
      <c r="B23" s="165">
        <v>2.5</v>
      </c>
      <c r="C23" s="165" t="s">
        <v>819</v>
      </c>
      <c r="D23" s="89" t="s">
        <v>384</v>
      </c>
      <c r="E23" s="89"/>
      <c r="F23" s="89"/>
      <c r="G23" s="89"/>
      <c r="H23" s="89"/>
      <c r="I23" s="89"/>
      <c r="J23" s="89"/>
      <c r="K23" s="89"/>
      <c r="L23" s="151" t="s">
        <v>858</v>
      </c>
      <c r="M23" s="151">
        <v>50</v>
      </c>
      <c r="N23" s="274">
        <v>2</v>
      </c>
    </row>
    <row r="24" spans="1:14" ht="15.75">
      <c r="A24" s="282">
        <f>A23+1</f>
        <v>13</v>
      </c>
      <c r="B24" s="302">
        <v>2.5</v>
      </c>
      <c r="C24" s="302" t="s">
        <v>239</v>
      </c>
      <c r="D24" s="303" t="s">
        <v>625</v>
      </c>
      <c r="E24" s="303"/>
      <c r="F24" s="303"/>
      <c r="G24" s="303"/>
      <c r="H24" s="303"/>
      <c r="I24" s="303"/>
      <c r="J24" s="303"/>
      <c r="K24" s="303"/>
      <c r="L24" s="275" t="s">
        <v>856</v>
      </c>
      <c r="M24" s="304">
        <v>50</v>
      </c>
      <c r="N24" s="276">
        <v>5</v>
      </c>
    </row>
  </sheetData>
  <mergeCells count="33">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 ref="D15:K15"/>
    <mergeCell ref="D16:K16"/>
    <mergeCell ref="A17:A19"/>
    <mergeCell ref="B17:B19"/>
    <mergeCell ref="C17:C19"/>
    <mergeCell ref="D17:K19"/>
    <mergeCell ref="L17:L19"/>
    <mergeCell ref="M17:M19"/>
    <mergeCell ref="N17:N19"/>
    <mergeCell ref="D20:K20"/>
    <mergeCell ref="D21:K21"/>
    <mergeCell ref="D22:K22"/>
    <mergeCell ref="D23:K23"/>
    <mergeCell ref="D24:K24"/>
  </mergeCells>
  <printOptions/>
  <pageMargins left="0.511805555555555" right="0.511805555555555" top="0.7875" bottom="0.7875" header="0.511805555555555" footer="0.511805555555555"/>
  <pageSetup horizontalDpi="300" verticalDpi="300" orientation="landscape" paperSize="9" copies="1"/>
</worksheet>
</file>

<file path=xl/worksheets/sheet14.xml><?xml version="1.0" encoding="utf-8"?>
<worksheet xmlns="http://schemas.openxmlformats.org/spreadsheetml/2006/main" xmlns:r="http://schemas.openxmlformats.org/officeDocument/2006/relationships">
  <dimension ref="A1:T25"/>
  <sheetViews>
    <sheetView workbookViewId="0" topLeftCell="A6">
      <selection activeCell="A1" sqref="A1"/>
    </sheetView>
  </sheetViews>
  <sheetFormatPr defaultColWidth="9.140625" defaultRowHeight="15"/>
  <cols>
    <col min="1" max="11" width="8.7109375" style="0" customWidth="1"/>
    <col min="12" max="12" width="17.7109375" style="0" customWidth="1"/>
    <col min="13" max="13" width="13.8515625" style="0" customWidth="1"/>
    <col min="14" max="14" width="13.0039062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847</v>
      </c>
      <c r="K5" s="260"/>
      <c r="L5" s="258"/>
      <c r="M5" s="258"/>
      <c r="N5" s="258"/>
    </row>
    <row r="6" spans="1:14" ht="15.75">
      <c r="A6" s="237" t="s">
        <v>804</v>
      </c>
      <c r="B6" s="238" t="s">
        <v>805</v>
      </c>
      <c r="C6" s="238"/>
      <c r="D6" s="238"/>
      <c r="E6" s="238"/>
      <c r="F6" s="238"/>
      <c r="G6" s="238"/>
      <c r="H6" s="238"/>
      <c r="I6" s="239" t="s">
        <v>833</v>
      </c>
      <c r="J6" s="240"/>
      <c r="K6" s="277">
        <v>7</v>
      </c>
      <c r="L6" s="258"/>
      <c r="M6" s="258"/>
      <c r="N6" s="258"/>
    </row>
    <row r="7" spans="1:14" ht="15.75" customHeight="1">
      <c r="A7" s="237" t="s">
        <v>807</v>
      </c>
      <c r="B7" s="262" t="s">
        <v>863</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285" t="s">
        <v>811</v>
      </c>
      <c r="M8" s="285" t="s">
        <v>812</v>
      </c>
      <c r="N8" s="286" t="s">
        <v>813</v>
      </c>
    </row>
    <row r="9" spans="1:14" ht="15">
      <c r="A9" s="122" t="s">
        <v>814</v>
      </c>
      <c r="B9" s="245" t="s">
        <v>815</v>
      </c>
      <c r="C9" s="245" t="s">
        <v>816</v>
      </c>
      <c r="D9" s="287" t="s">
        <v>817</v>
      </c>
      <c r="E9" s="287"/>
      <c r="F9" s="287"/>
      <c r="G9" s="287"/>
      <c r="H9" s="287"/>
      <c r="I9" s="287"/>
      <c r="J9" s="287"/>
      <c r="K9" s="287"/>
      <c r="L9" s="285"/>
      <c r="M9" s="285"/>
      <c r="N9" s="286"/>
    </row>
    <row r="10" spans="1:14" ht="30">
      <c r="A10" s="88">
        <v>1</v>
      </c>
      <c r="B10" s="165">
        <v>2.5</v>
      </c>
      <c r="C10" s="165" t="s">
        <v>822</v>
      </c>
      <c r="D10" s="33" t="s">
        <v>212</v>
      </c>
      <c r="E10" s="33"/>
      <c r="F10" s="33"/>
      <c r="G10" s="33"/>
      <c r="H10" s="33"/>
      <c r="I10" s="33"/>
      <c r="J10" s="33"/>
      <c r="K10" s="33"/>
      <c r="L10" s="270" t="s">
        <v>854</v>
      </c>
      <c r="M10" s="270">
        <v>50</v>
      </c>
      <c r="N10" s="271">
        <v>8.75</v>
      </c>
    </row>
    <row r="11" spans="1:14" ht="15">
      <c r="A11" s="88">
        <f>A10+1</f>
        <v>2</v>
      </c>
      <c r="B11" s="165">
        <v>1</v>
      </c>
      <c r="C11" s="165" t="s">
        <v>822</v>
      </c>
      <c r="D11" s="280" t="s">
        <v>391</v>
      </c>
      <c r="E11" s="280"/>
      <c r="F11" s="280"/>
      <c r="G11" s="280"/>
      <c r="H11" s="280"/>
      <c r="I11" s="280"/>
      <c r="J11" s="280"/>
      <c r="K11" s="280"/>
      <c r="L11" s="270" t="s">
        <v>850</v>
      </c>
      <c r="M11" s="270">
        <v>50</v>
      </c>
      <c r="N11" s="271">
        <v>4</v>
      </c>
    </row>
    <row r="12" spans="1:14" ht="15">
      <c r="A12" s="88">
        <f>A11+1</f>
        <v>3</v>
      </c>
      <c r="B12" s="165">
        <v>1</v>
      </c>
      <c r="C12" s="165" t="s">
        <v>822</v>
      </c>
      <c r="D12" s="280" t="s">
        <v>393</v>
      </c>
      <c r="E12" s="280"/>
      <c r="F12" s="280"/>
      <c r="G12" s="280"/>
      <c r="H12" s="280"/>
      <c r="I12" s="280"/>
      <c r="J12" s="280"/>
      <c r="K12" s="280"/>
      <c r="L12" s="270" t="s">
        <v>850</v>
      </c>
      <c r="M12" s="270">
        <v>50</v>
      </c>
      <c r="N12" s="271">
        <v>4</v>
      </c>
    </row>
    <row r="13" spans="1:14" ht="15">
      <c r="A13" s="88">
        <f>A12+1</f>
        <v>4</v>
      </c>
      <c r="B13" s="165">
        <v>1</v>
      </c>
      <c r="C13" s="165" t="s">
        <v>822</v>
      </c>
      <c r="D13" s="280" t="s">
        <v>395</v>
      </c>
      <c r="E13" s="280"/>
      <c r="F13" s="280"/>
      <c r="G13" s="280"/>
      <c r="H13" s="280"/>
      <c r="I13" s="280"/>
      <c r="J13" s="280"/>
      <c r="K13" s="280"/>
      <c r="L13" s="270" t="s">
        <v>850</v>
      </c>
      <c r="M13" s="270">
        <v>50</v>
      </c>
      <c r="N13" s="271">
        <v>4</v>
      </c>
    </row>
    <row r="14" spans="1:14" ht="15">
      <c r="A14" s="88">
        <f>A13+1</f>
        <v>5</v>
      </c>
      <c r="B14" s="165">
        <v>1</v>
      </c>
      <c r="C14" s="165" t="s">
        <v>822</v>
      </c>
      <c r="D14" s="280" t="s">
        <v>864</v>
      </c>
      <c r="E14" s="280"/>
      <c r="F14" s="280"/>
      <c r="G14" s="280"/>
      <c r="H14" s="280"/>
      <c r="I14" s="280"/>
      <c r="J14" s="280"/>
      <c r="K14" s="280"/>
      <c r="L14" s="270" t="s">
        <v>850</v>
      </c>
      <c r="M14" s="270">
        <v>50</v>
      </c>
      <c r="N14" s="271">
        <v>4</v>
      </c>
    </row>
    <row r="15" spans="1:14" ht="15">
      <c r="A15" s="88">
        <f>A14+1</f>
        <v>6</v>
      </c>
      <c r="B15" s="165">
        <v>1</v>
      </c>
      <c r="C15" s="165" t="s">
        <v>822</v>
      </c>
      <c r="D15" s="280" t="s">
        <v>399</v>
      </c>
      <c r="E15" s="280"/>
      <c r="F15" s="280"/>
      <c r="G15" s="280"/>
      <c r="H15" s="280"/>
      <c r="I15" s="280"/>
      <c r="J15" s="280"/>
      <c r="K15" s="280"/>
      <c r="L15" s="270" t="s">
        <v>850</v>
      </c>
      <c r="M15" s="270">
        <v>50</v>
      </c>
      <c r="N15" s="271">
        <v>4</v>
      </c>
    </row>
    <row r="16" spans="1:14" ht="15">
      <c r="A16" s="88">
        <f>A15+1</f>
        <v>7</v>
      </c>
      <c r="B16" s="165">
        <v>1</v>
      </c>
      <c r="C16" s="165" t="s">
        <v>822</v>
      </c>
      <c r="D16" s="280" t="s">
        <v>401</v>
      </c>
      <c r="E16" s="280"/>
      <c r="F16" s="280"/>
      <c r="G16" s="280"/>
      <c r="H16" s="280"/>
      <c r="I16" s="280"/>
      <c r="J16" s="280"/>
      <c r="K16" s="280"/>
      <c r="L16" s="270" t="s">
        <v>850</v>
      </c>
      <c r="M16" s="270">
        <v>50</v>
      </c>
      <c r="N16" s="271">
        <v>4</v>
      </c>
    </row>
    <row r="17" spans="1:14" ht="15">
      <c r="A17" s="88">
        <f>A16+1</f>
        <v>8</v>
      </c>
      <c r="B17" s="165">
        <v>1</v>
      </c>
      <c r="C17" s="165" t="s">
        <v>822</v>
      </c>
      <c r="D17" s="280" t="s">
        <v>403</v>
      </c>
      <c r="E17" s="280"/>
      <c r="F17" s="280"/>
      <c r="G17" s="280"/>
      <c r="H17" s="280"/>
      <c r="I17" s="280"/>
      <c r="J17" s="280"/>
      <c r="K17" s="280"/>
      <c r="L17" s="270" t="s">
        <v>850</v>
      </c>
      <c r="M17" s="270">
        <v>50</v>
      </c>
      <c r="N17" s="271">
        <v>4</v>
      </c>
    </row>
    <row r="18" spans="1:14" ht="15">
      <c r="A18" s="88">
        <f>A17+1</f>
        <v>9</v>
      </c>
      <c r="B18" s="165">
        <v>1</v>
      </c>
      <c r="C18" s="165" t="s">
        <v>822</v>
      </c>
      <c r="D18" s="280" t="s">
        <v>405</v>
      </c>
      <c r="E18" s="280"/>
      <c r="F18" s="280"/>
      <c r="G18" s="280"/>
      <c r="H18" s="280"/>
      <c r="I18" s="280"/>
      <c r="J18" s="280"/>
      <c r="K18" s="280"/>
      <c r="L18" s="151" t="s">
        <v>850</v>
      </c>
      <c r="M18" s="270">
        <v>50</v>
      </c>
      <c r="N18" s="271">
        <v>4</v>
      </c>
    </row>
    <row r="19" spans="1:14" ht="15">
      <c r="A19" s="88">
        <f>A18+1</f>
        <v>10</v>
      </c>
      <c r="B19" s="165">
        <v>1</v>
      </c>
      <c r="C19" s="165" t="s">
        <v>822</v>
      </c>
      <c r="D19" s="280" t="s">
        <v>407</v>
      </c>
      <c r="E19" s="280"/>
      <c r="F19" s="280"/>
      <c r="G19" s="280"/>
      <c r="H19" s="280"/>
      <c r="I19" s="280"/>
      <c r="J19" s="280"/>
      <c r="K19" s="280"/>
      <c r="L19" s="151" t="s">
        <v>850</v>
      </c>
      <c r="M19" s="270">
        <v>50</v>
      </c>
      <c r="N19" s="271">
        <v>4</v>
      </c>
    </row>
    <row r="20" spans="1:14" ht="15">
      <c r="A20" s="88">
        <f>A19+1</f>
        <v>11</v>
      </c>
      <c r="B20" s="165">
        <v>1</v>
      </c>
      <c r="C20" s="165" t="s">
        <v>822</v>
      </c>
      <c r="D20" s="280" t="s">
        <v>409</v>
      </c>
      <c r="E20" s="280"/>
      <c r="F20" s="280"/>
      <c r="G20" s="280"/>
      <c r="H20" s="280"/>
      <c r="I20" s="280"/>
      <c r="J20" s="280"/>
      <c r="K20" s="280"/>
      <c r="L20" s="151" t="s">
        <v>850</v>
      </c>
      <c r="M20" s="270">
        <v>50</v>
      </c>
      <c r="N20" s="271">
        <v>4</v>
      </c>
    </row>
    <row r="21" spans="1:14" ht="15">
      <c r="A21" s="88">
        <f>A20+1</f>
        <v>12</v>
      </c>
      <c r="B21" s="165">
        <v>1</v>
      </c>
      <c r="C21" s="165" t="s">
        <v>822</v>
      </c>
      <c r="D21" s="280" t="s">
        <v>865</v>
      </c>
      <c r="E21" s="280"/>
      <c r="F21" s="280"/>
      <c r="G21" s="280"/>
      <c r="H21" s="280"/>
      <c r="I21" s="280"/>
      <c r="J21" s="280"/>
      <c r="K21" s="280"/>
      <c r="L21" s="151" t="s">
        <v>850</v>
      </c>
      <c r="M21" s="270">
        <v>50</v>
      </c>
      <c r="N21" s="274">
        <v>4</v>
      </c>
    </row>
    <row r="22" spans="1:20" ht="15" customHeight="1">
      <c r="A22" s="88">
        <f>A21+1</f>
        <v>13</v>
      </c>
      <c r="B22" s="165">
        <v>1</v>
      </c>
      <c r="C22" s="165" t="s">
        <v>822</v>
      </c>
      <c r="D22" s="280" t="s">
        <v>823</v>
      </c>
      <c r="E22" s="280"/>
      <c r="F22" s="280"/>
      <c r="G22" s="280"/>
      <c r="H22" s="280"/>
      <c r="I22" s="280"/>
      <c r="J22" s="280"/>
      <c r="K22" s="280"/>
      <c r="L22" s="151" t="s">
        <v>853</v>
      </c>
      <c r="M22" s="270">
        <v>50</v>
      </c>
      <c r="N22" s="274">
        <v>8</v>
      </c>
      <c r="O22" s="305" t="s">
        <v>866</v>
      </c>
      <c r="P22" s="305"/>
      <c r="Q22" s="305"/>
      <c r="R22" s="305"/>
      <c r="S22" s="305"/>
      <c r="T22" s="305"/>
    </row>
    <row r="23" spans="1:16" ht="15">
      <c r="A23" s="88">
        <f>A22+1</f>
        <v>14</v>
      </c>
      <c r="B23" s="165">
        <v>1</v>
      </c>
      <c r="C23" s="165" t="s">
        <v>822</v>
      </c>
      <c r="D23" s="280" t="s">
        <v>282</v>
      </c>
      <c r="E23" s="280"/>
      <c r="F23" s="280"/>
      <c r="G23" s="280"/>
      <c r="H23" s="280"/>
      <c r="I23" s="280"/>
      <c r="J23" s="280"/>
      <c r="K23" s="280"/>
      <c r="L23" s="151" t="s">
        <v>850</v>
      </c>
      <c r="M23" s="270">
        <v>50</v>
      </c>
      <c r="N23" s="274">
        <v>4</v>
      </c>
      <c r="O23" s="306"/>
      <c r="P23" s="145"/>
    </row>
    <row r="24" spans="1:14" ht="15">
      <c r="A24" s="88">
        <f>A23+1</f>
        <v>15</v>
      </c>
      <c r="B24" s="165">
        <v>4</v>
      </c>
      <c r="C24" s="165" t="s">
        <v>822</v>
      </c>
      <c r="D24" s="280" t="s">
        <v>384</v>
      </c>
      <c r="E24" s="280"/>
      <c r="F24" s="280"/>
      <c r="G24" s="280"/>
      <c r="H24" s="280"/>
      <c r="I24" s="280"/>
      <c r="J24" s="280"/>
      <c r="K24" s="280"/>
      <c r="L24" s="151" t="s">
        <v>867</v>
      </c>
      <c r="M24" s="151">
        <v>50</v>
      </c>
      <c r="N24" s="274">
        <v>14</v>
      </c>
    </row>
    <row r="25" spans="1:14" ht="15.75">
      <c r="A25" s="282">
        <f>A24+1</f>
        <v>16</v>
      </c>
      <c r="B25" s="254">
        <v>2.5</v>
      </c>
      <c r="C25" s="254" t="s">
        <v>239</v>
      </c>
      <c r="D25" s="303" t="s">
        <v>625</v>
      </c>
      <c r="E25" s="303"/>
      <c r="F25" s="303"/>
      <c r="G25" s="303"/>
      <c r="H25" s="303"/>
      <c r="I25" s="303"/>
      <c r="J25" s="303"/>
      <c r="K25" s="303"/>
      <c r="L25" s="254" t="s">
        <v>854</v>
      </c>
      <c r="M25" s="254">
        <v>50</v>
      </c>
      <c r="N25" s="256">
        <v>8.75</v>
      </c>
    </row>
  </sheetData>
  <mergeCells count="31">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 ref="D15:K15"/>
    <mergeCell ref="D16:K16"/>
    <mergeCell ref="D17:K17"/>
    <mergeCell ref="D18:K18"/>
    <mergeCell ref="D19:K19"/>
    <mergeCell ref="D20:K20"/>
    <mergeCell ref="D21:K21"/>
    <mergeCell ref="D22:K22"/>
    <mergeCell ref="O22:T22"/>
    <mergeCell ref="D23:K23"/>
    <mergeCell ref="D24:K24"/>
    <mergeCell ref="D25:K25"/>
  </mergeCells>
  <printOptions/>
  <pageMargins left="0.511805555555555" right="0.511805555555555" top="0.7875" bottom="0.7875" header="0.511805555555555" footer="0.511805555555555"/>
  <pageSetup horizontalDpi="300" verticalDpi="300" orientation="landscape" paperSize="9" copies="1"/>
</worksheet>
</file>

<file path=xl/worksheets/sheet15.xml><?xml version="1.0" encoding="utf-8"?>
<worksheet xmlns="http://schemas.openxmlformats.org/spreadsheetml/2006/main" xmlns:r="http://schemas.openxmlformats.org/officeDocument/2006/relationships">
  <dimension ref="A1:N27"/>
  <sheetViews>
    <sheetView zoomScale="96" zoomScaleNormal="96" workbookViewId="0" topLeftCell="A6">
      <selection activeCell="A1" sqref="A1"/>
    </sheetView>
  </sheetViews>
  <sheetFormatPr defaultColWidth="9.140625" defaultRowHeight="15"/>
  <cols>
    <col min="1" max="11" width="8.7109375" style="0" customWidth="1"/>
    <col min="12" max="12" width="18.28125" style="0" customWidth="1"/>
    <col min="13" max="13" width="14.140625" style="0" customWidth="1"/>
    <col min="14" max="14" width="12.5742187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868</v>
      </c>
      <c r="K5" s="260"/>
      <c r="L5" s="258"/>
      <c r="M5" s="258"/>
      <c r="N5" s="258"/>
    </row>
    <row r="6" spans="1:14" ht="15.75">
      <c r="A6" s="237" t="s">
        <v>804</v>
      </c>
      <c r="B6" s="238" t="s">
        <v>805</v>
      </c>
      <c r="C6" s="238"/>
      <c r="D6" s="238"/>
      <c r="E6" s="238"/>
      <c r="F6" s="238"/>
      <c r="G6" s="238"/>
      <c r="H6" s="238"/>
      <c r="I6" s="239" t="s">
        <v>833</v>
      </c>
      <c r="J6" s="240"/>
      <c r="K6" s="277">
        <v>2</v>
      </c>
      <c r="L6" s="258"/>
      <c r="M6" s="258"/>
      <c r="N6" s="258"/>
    </row>
    <row r="7" spans="1:14" ht="15.75" customHeight="1">
      <c r="A7" s="237" t="s">
        <v>807</v>
      </c>
      <c r="B7" s="262" t="s">
        <v>869</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284" t="s">
        <v>811</v>
      </c>
      <c r="M8" s="285" t="s">
        <v>812</v>
      </c>
      <c r="N8" s="286" t="s">
        <v>813</v>
      </c>
    </row>
    <row r="9" spans="1:14" ht="15">
      <c r="A9" s="122" t="s">
        <v>814</v>
      </c>
      <c r="B9" s="245" t="s">
        <v>815</v>
      </c>
      <c r="C9" s="245" t="s">
        <v>816</v>
      </c>
      <c r="D9" s="287" t="s">
        <v>817</v>
      </c>
      <c r="E9" s="287"/>
      <c r="F9" s="287"/>
      <c r="G9" s="287"/>
      <c r="H9" s="287"/>
      <c r="I9" s="287"/>
      <c r="J9" s="287"/>
      <c r="K9" s="287"/>
      <c r="L9" s="284"/>
      <c r="M9" s="285"/>
      <c r="N9" s="286"/>
    </row>
    <row r="10" spans="1:14" ht="15">
      <c r="A10" s="88">
        <v>1</v>
      </c>
      <c r="B10" s="165">
        <v>1</v>
      </c>
      <c r="C10" s="165" t="s">
        <v>819</v>
      </c>
      <c r="D10" s="289" t="s">
        <v>243</v>
      </c>
      <c r="E10" s="289"/>
      <c r="F10" s="289"/>
      <c r="G10" s="289"/>
      <c r="H10" s="289"/>
      <c r="I10" s="289"/>
      <c r="J10" s="289"/>
      <c r="K10" s="289"/>
      <c r="L10" s="290" t="s">
        <v>870</v>
      </c>
      <c r="M10" s="270">
        <v>100</v>
      </c>
      <c r="N10" s="291">
        <v>4</v>
      </c>
    </row>
    <row r="11" spans="1:14" ht="15">
      <c r="A11" s="88">
        <f>A10+1</f>
        <v>2</v>
      </c>
      <c r="B11" s="165">
        <v>1</v>
      </c>
      <c r="C11" s="165" t="s">
        <v>819</v>
      </c>
      <c r="D11" s="280" t="s">
        <v>417</v>
      </c>
      <c r="E11" s="280"/>
      <c r="F11" s="280"/>
      <c r="G11" s="280"/>
      <c r="H11" s="280"/>
      <c r="I11" s="280"/>
      <c r="J11" s="280"/>
      <c r="K11" s="280"/>
      <c r="L11" s="290" t="s">
        <v>821</v>
      </c>
      <c r="M11" s="270">
        <v>100</v>
      </c>
      <c r="N11" s="271">
        <v>2</v>
      </c>
    </row>
    <row r="12" spans="1:14" ht="15">
      <c r="A12" s="88">
        <f>A11+1</f>
        <v>3</v>
      </c>
      <c r="B12" s="165">
        <v>1</v>
      </c>
      <c r="C12" s="165" t="s">
        <v>819</v>
      </c>
      <c r="D12" s="280" t="s">
        <v>419</v>
      </c>
      <c r="E12" s="280"/>
      <c r="F12" s="280"/>
      <c r="G12" s="280"/>
      <c r="H12" s="280"/>
      <c r="I12" s="280"/>
      <c r="J12" s="280"/>
      <c r="K12" s="280"/>
      <c r="L12" s="290" t="s">
        <v>821</v>
      </c>
      <c r="M12" s="270">
        <v>100</v>
      </c>
      <c r="N12" s="271">
        <v>2</v>
      </c>
    </row>
    <row r="13" spans="1:14" ht="15">
      <c r="A13" s="88">
        <f>A12+1</f>
        <v>4</v>
      </c>
      <c r="B13" s="165">
        <v>1</v>
      </c>
      <c r="C13" s="165" t="s">
        <v>819</v>
      </c>
      <c r="D13" s="280" t="s">
        <v>871</v>
      </c>
      <c r="E13" s="280"/>
      <c r="F13" s="280"/>
      <c r="G13" s="280"/>
      <c r="H13" s="280"/>
      <c r="I13" s="280"/>
      <c r="J13" s="280"/>
      <c r="K13" s="280"/>
      <c r="L13" s="290" t="s">
        <v>821</v>
      </c>
      <c r="M13" s="270">
        <v>100</v>
      </c>
      <c r="N13" s="271">
        <v>2</v>
      </c>
    </row>
    <row r="14" spans="1:14" ht="15">
      <c r="A14" s="88">
        <f>A13+1</f>
        <v>5</v>
      </c>
      <c r="B14" s="165">
        <v>1</v>
      </c>
      <c r="C14" s="165" t="s">
        <v>819</v>
      </c>
      <c r="D14" s="280" t="s">
        <v>872</v>
      </c>
      <c r="E14" s="280"/>
      <c r="F14" s="280"/>
      <c r="G14" s="280"/>
      <c r="H14" s="280"/>
      <c r="I14" s="280"/>
      <c r="J14" s="280"/>
      <c r="K14" s="280"/>
      <c r="L14" s="290" t="s">
        <v>821</v>
      </c>
      <c r="M14" s="270">
        <v>100</v>
      </c>
      <c r="N14" s="271">
        <v>2</v>
      </c>
    </row>
    <row r="15" spans="1:14" ht="15" customHeight="1">
      <c r="A15" s="88">
        <f>A14+1</f>
        <v>6</v>
      </c>
      <c r="B15" s="165">
        <v>1</v>
      </c>
      <c r="C15" s="165" t="s">
        <v>819</v>
      </c>
      <c r="D15" s="307" t="s">
        <v>423</v>
      </c>
      <c r="E15" s="307"/>
      <c r="F15" s="307"/>
      <c r="G15" s="307"/>
      <c r="H15" s="307"/>
      <c r="I15" s="307"/>
      <c r="J15" s="307"/>
      <c r="K15" s="307"/>
      <c r="L15" s="294" t="s">
        <v>821</v>
      </c>
      <c r="M15" s="295">
        <v>100</v>
      </c>
      <c r="N15" s="271">
        <v>2</v>
      </c>
    </row>
    <row r="16" spans="1:14" ht="15">
      <c r="A16" s="88"/>
      <c r="B16" s="165"/>
      <c r="C16" s="165"/>
      <c r="D16" s="307"/>
      <c r="E16" s="307"/>
      <c r="F16" s="307"/>
      <c r="G16" s="307"/>
      <c r="H16" s="307"/>
      <c r="I16" s="307"/>
      <c r="J16" s="307"/>
      <c r="K16" s="307"/>
      <c r="L16" s="294"/>
      <c r="M16" s="295"/>
      <c r="N16" s="271"/>
    </row>
    <row r="17" spans="1:14" ht="15">
      <c r="A17" s="88"/>
      <c r="B17" s="165"/>
      <c r="C17" s="165"/>
      <c r="D17" s="307"/>
      <c r="E17" s="307"/>
      <c r="F17" s="307"/>
      <c r="G17" s="307"/>
      <c r="H17" s="307"/>
      <c r="I17" s="307"/>
      <c r="J17" s="307"/>
      <c r="K17" s="307"/>
      <c r="L17" s="294"/>
      <c r="M17" s="295"/>
      <c r="N17" s="271"/>
    </row>
    <row r="18" spans="1:14" ht="15">
      <c r="A18" s="88"/>
      <c r="B18" s="165"/>
      <c r="C18" s="165"/>
      <c r="D18" s="307"/>
      <c r="E18" s="307"/>
      <c r="F18" s="307"/>
      <c r="G18" s="307"/>
      <c r="H18" s="307"/>
      <c r="I18" s="307"/>
      <c r="J18" s="307"/>
      <c r="K18" s="307"/>
      <c r="L18" s="294"/>
      <c r="M18" s="295"/>
      <c r="N18" s="271"/>
    </row>
    <row r="19" spans="1:14" ht="15">
      <c r="A19" s="88"/>
      <c r="B19" s="165"/>
      <c r="C19" s="165"/>
      <c r="D19" s="307"/>
      <c r="E19" s="307"/>
      <c r="F19" s="307"/>
      <c r="G19" s="307"/>
      <c r="H19" s="307"/>
      <c r="I19" s="307"/>
      <c r="J19" s="307"/>
      <c r="K19" s="307"/>
      <c r="L19" s="294"/>
      <c r="M19" s="295"/>
      <c r="N19" s="271"/>
    </row>
    <row r="20" spans="1:14" ht="15">
      <c r="A20" s="88"/>
      <c r="B20" s="165"/>
      <c r="C20" s="165"/>
      <c r="D20" s="307"/>
      <c r="E20" s="307"/>
      <c r="F20" s="307"/>
      <c r="G20" s="307"/>
      <c r="H20" s="307"/>
      <c r="I20" s="307"/>
      <c r="J20" s="307"/>
      <c r="K20" s="307"/>
      <c r="L20" s="294"/>
      <c r="M20" s="295"/>
      <c r="N20" s="271"/>
    </row>
    <row r="21" spans="1:14" ht="15">
      <c r="A21" s="88"/>
      <c r="B21" s="165"/>
      <c r="C21" s="165"/>
      <c r="D21" s="307"/>
      <c r="E21" s="307"/>
      <c r="F21" s="307"/>
      <c r="G21" s="307"/>
      <c r="H21" s="307"/>
      <c r="I21" s="307"/>
      <c r="J21" s="307"/>
      <c r="K21" s="307"/>
      <c r="L21" s="294"/>
      <c r="M21" s="295"/>
      <c r="N21" s="271"/>
    </row>
    <row r="22" spans="1:14" ht="15">
      <c r="A22" s="88"/>
      <c r="B22" s="165"/>
      <c r="C22" s="165"/>
      <c r="D22" s="307"/>
      <c r="E22" s="307"/>
      <c r="F22" s="307"/>
      <c r="G22" s="307"/>
      <c r="H22" s="307"/>
      <c r="I22" s="307"/>
      <c r="J22" s="307"/>
      <c r="K22" s="307"/>
      <c r="L22" s="294"/>
      <c r="M22" s="295"/>
      <c r="N22" s="271"/>
    </row>
    <row r="23" spans="1:14" ht="15">
      <c r="A23" s="88">
        <v>7</v>
      </c>
      <c r="B23" s="165">
        <v>1</v>
      </c>
      <c r="C23" s="165" t="s">
        <v>819</v>
      </c>
      <c r="D23" s="280" t="s">
        <v>873</v>
      </c>
      <c r="E23" s="280"/>
      <c r="F23" s="280"/>
      <c r="G23" s="280"/>
      <c r="H23" s="280"/>
      <c r="I23" s="280"/>
      <c r="J23" s="280"/>
      <c r="K23" s="280"/>
      <c r="L23" s="290" t="s">
        <v>821</v>
      </c>
      <c r="M23" s="151">
        <v>100</v>
      </c>
      <c r="N23" s="274">
        <v>2</v>
      </c>
    </row>
    <row r="24" spans="1:14" ht="15">
      <c r="A24" s="88">
        <v>8</v>
      </c>
      <c r="B24" s="165">
        <v>1</v>
      </c>
      <c r="C24" s="165" t="s">
        <v>819</v>
      </c>
      <c r="D24" s="280" t="s">
        <v>426</v>
      </c>
      <c r="E24" s="280"/>
      <c r="F24" s="280"/>
      <c r="G24" s="280"/>
      <c r="H24" s="280"/>
      <c r="I24" s="280"/>
      <c r="J24" s="280"/>
      <c r="K24" s="280"/>
      <c r="L24" s="290" t="s">
        <v>821</v>
      </c>
      <c r="M24" s="151">
        <v>100</v>
      </c>
      <c r="N24" s="274">
        <v>2</v>
      </c>
    </row>
    <row r="25" spans="1:14" ht="15">
      <c r="A25" s="88">
        <f>A24+1</f>
        <v>9</v>
      </c>
      <c r="B25" s="165">
        <v>2</v>
      </c>
      <c r="C25" s="165" t="s">
        <v>819</v>
      </c>
      <c r="D25" s="280" t="s">
        <v>428</v>
      </c>
      <c r="E25" s="280"/>
      <c r="F25" s="280"/>
      <c r="G25" s="280"/>
      <c r="H25" s="280"/>
      <c r="I25" s="280"/>
      <c r="J25" s="280"/>
      <c r="K25" s="280"/>
      <c r="L25" s="290" t="s">
        <v>874</v>
      </c>
      <c r="M25" s="151">
        <v>100</v>
      </c>
      <c r="N25" s="274">
        <v>4</v>
      </c>
    </row>
    <row r="26" spans="1:14" ht="15">
      <c r="A26" s="88">
        <f>A25+1</f>
        <v>10</v>
      </c>
      <c r="B26" s="165">
        <v>1</v>
      </c>
      <c r="C26" s="165" t="s">
        <v>819</v>
      </c>
      <c r="D26" s="280" t="s">
        <v>430</v>
      </c>
      <c r="E26" s="280"/>
      <c r="F26" s="280"/>
      <c r="G26" s="280"/>
      <c r="H26" s="280"/>
      <c r="I26" s="280"/>
      <c r="J26" s="280"/>
      <c r="K26" s="280"/>
      <c r="L26" s="290" t="s">
        <v>821</v>
      </c>
      <c r="M26" s="151">
        <v>100</v>
      </c>
      <c r="N26" s="274">
        <v>2</v>
      </c>
    </row>
    <row r="27" spans="1:14" ht="15.75">
      <c r="A27" s="88">
        <f>A26+1</f>
        <v>11</v>
      </c>
      <c r="B27" s="254">
        <v>2.5</v>
      </c>
      <c r="C27" s="254" t="s">
        <v>239</v>
      </c>
      <c r="D27" s="283" t="s">
        <v>875</v>
      </c>
      <c r="E27" s="283"/>
      <c r="F27" s="283"/>
      <c r="G27" s="283"/>
      <c r="H27" s="283"/>
      <c r="I27" s="283"/>
      <c r="J27" s="283"/>
      <c r="K27" s="283"/>
      <c r="L27" s="308" t="s">
        <v>876</v>
      </c>
      <c r="M27" s="254">
        <v>100</v>
      </c>
      <c r="N27" s="256">
        <v>5</v>
      </c>
    </row>
  </sheetData>
  <mergeCells count="31">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 ref="A15:A22"/>
    <mergeCell ref="B15:B22"/>
    <mergeCell ref="C15:C22"/>
    <mergeCell ref="D15:K22"/>
    <mergeCell ref="L15:L22"/>
    <mergeCell ref="M15:M22"/>
    <mergeCell ref="N15:N22"/>
    <mergeCell ref="D23:K23"/>
    <mergeCell ref="D24:K24"/>
    <mergeCell ref="D25:K25"/>
    <mergeCell ref="D26:K26"/>
    <mergeCell ref="D27:K27"/>
  </mergeCells>
  <printOptions/>
  <pageMargins left="0.511805555555555" right="0.511805555555555" top="0.7875" bottom="0.7875" header="0.511805555555555" footer="0.511805555555555"/>
  <pageSetup horizontalDpi="300" verticalDpi="300" orientation="landscape" paperSize="9" copies="1"/>
</worksheet>
</file>

<file path=xl/worksheets/sheet16.xml><?xml version="1.0" encoding="utf-8"?>
<worksheet xmlns="http://schemas.openxmlformats.org/spreadsheetml/2006/main" xmlns:r="http://schemas.openxmlformats.org/officeDocument/2006/relationships">
  <dimension ref="A1:N16"/>
  <sheetViews>
    <sheetView workbookViewId="0" topLeftCell="A1">
      <selection activeCell="A1" sqref="A1"/>
    </sheetView>
  </sheetViews>
  <sheetFormatPr defaultColWidth="9.140625" defaultRowHeight="15"/>
  <cols>
    <col min="1" max="11" width="8.7109375" style="0" customWidth="1"/>
    <col min="12" max="12" width="15.57421875" style="0" customWidth="1"/>
    <col min="13" max="13" width="15.140625" style="0" customWidth="1"/>
    <col min="14" max="14" width="12.8515625" style="0" customWidth="1"/>
    <col min="15" max="1025" width="8.7109375" style="0" customWidth="1"/>
  </cols>
  <sheetData>
    <row r="1" spans="1:14" ht="15" customHeight="1">
      <c r="A1" s="257" t="s">
        <v>796</v>
      </c>
      <c r="B1" s="257"/>
      <c r="C1" s="257"/>
      <c r="D1" s="257"/>
      <c r="E1" s="257"/>
      <c r="F1" s="257"/>
      <c r="G1" s="257"/>
      <c r="H1" s="257"/>
      <c r="I1" s="257"/>
      <c r="J1" s="257"/>
      <c r="K1" s="257"/>
      <c r="L1" s="309" t="s">
        <v>797</v>
      </c>
      <c r="M1" s="309"/>
      <c r="N1" s="309"/>
    </row>
    <row r="2" spans="1:14" ht="15">
      <c r="A2" s="257"/>
      <c r="B2" s="257"/>
      <c r="C2" s="257"/>
      <c r="D2" s="257"/>
      <c r="E2" s="257"/>
      <c r="F2" s="257"/>
      <c r="G2" s="257"/>
      <c r="H2" s="257"/>
      <c r="I2" s="257"/>
      <c r="J2" s="257"/>
      <c r="K2" s="257"/>
      <c r="L2" s="309"/>
      <c r="M2" s="309"/>
      <c r="N2" s="309"/>
    </row>
    <row r="3" spans="1:14" ht="15">
      <c r="A3" s="259" t="s">
        <v>798</v>
      </c>
      <c r="B3" s="259"/>
      <c r="C3" s="259"/>
      <c r="D3" s="259"/>
      <c r="E3" s="259"/>
      <c r="F3" s="259"/>
      <c r="G3" s="259"/>
      <c r="H3" s="259"/>
      <c r="I3" s="259"/>
      <c r="J3" s="259"/>
      <c r="K3" s="259"/>
      <c r="L3" s="309"/>
      <c r="M3" s="309"/>
      <c r="N3" s="309"/>
    </row>
    <row r="4" spans="1:14" ht="15.75">
      <c r="A4" s="259" t="s">
        <v>799</v>
      </c>
      <c r="B4" s="259"/>
      <c r="C4" s="259"/>
      <c r="D4" s="259"/>
      <c r="E4" s="259"/>
      <c r="F4" s="259"/>
      <c r="G4" s="259"/>
      <c r="H4" s="259"/>
      <c r="I4" s="259"/>
      <c r="J4" s="259"/>
      <c r="K4" s="259"/>
      <c r="L4" s="309"/>
      <c r="M4" s="309"/>
      <c r="N4" s="309"/>
    </row>
    <row r="5" spans="1:14" ht="15">
      <c r="A5" s="233" t="s">
        <v>800</v>
      </c>
      <c r="B5" s="234" t="s">
        <v>801</v>
      </c>
      <c r="C5" s="234"/>
      <c r="D5" s="234"/>
      <c r="E5" s="234"/>
      <c r="F5" s="234"/>
      <c r="G5" s="234"/>
      <c r="H5" s="234"/>
      <c r="I5" s="235" t="s">
        <v>802</v>
      </c>
      <c r="J5" s="260" t="s">
        <v>877</v>
      </c>
      <c r="K5" s="260"/>
      <c r="L5" s="309"/>
      <c r="M5" s="309"/>
      <c r="N5" s="309"/>
    </row>
    <row r="6" spans="1:14" ht="15.75">
      <c r="A6" s="237" t="s">
        <v>804</v>
      </c>
      <c r="B6" s="238" t="s">
        <v>805</v>
      </c>
      <c r="C6" s="238"/>
      <c r="D6" s="238"/>
      <c r="E6" s="238"/>
      <c r="F6" s="238"/>
      <c r="G6" s="238"/>
      <c r="H6" s="238"/>
      <c r="I6" s="239" t="s">
        <v>833</v>
      </c>
      <c r="J6" s="240"/>
      <c r="K6" s="277">
        <v>2</v>
      </c>
      <c r="L6" s="309"/>
      <c r="M6" s="309"/>
      <c r="N6" s="309"/>
    </row>
    <row r="7" spans="1:14" ht="15.75" customHeight="1">
      <c r="A7" s="237" t="s">
        <v>807</v>
      </c>
      <c r="B7" s="262" t="s">
        <v>878</v>
      </c>
      <c r="C7" s="262"/>
      <c r="D7" s="262"/>
      <c r="E7" s="262"/>
      <c r="F7" s="262"/>
      <c r="G7" s="262"/>
      <c r="H7" s="262"/>
      <c r="I7" s="262"/>
      <c r="J7" s="262"/>
      <c r="K7" s="262"/>
      <c r="L7" s="310" t="s">
        <v>809</v>
      </c>
      <c r="M7" s="310"/>
      <c r="N7" s="310"/>
    </row>
    <row r="8" spans="1:14" ht="15" customHeight="1">
      <c r="A8" s="264" t="s">
        <v>810</v>
      </c>
      <c r="B8" s="264"/>
      <c r="C8" s="264"/>
      <c r="D8" s="264"/>
      <c r="E8" s="264"/>
      <c r="F8" s="264"/>
      <c r="G8" s="264"/>
      <c r="H8" s="264"/>
      <c r="I8" s="264"/>
      <c r="J8" s="264"/>
      <c r="K8" s="264"/>
      <c r="L8" s="284" t="s">
        <v>811</v>
      </c>
      <c r="M8" s="285" t="s">
        <v>812</v>
      </c>
      <c r="N8" s="286" t="s">
        <v>813</v>
      </c>
    </row>
    <row r="9" spans="1:14" ht="15">
      <c r="A9" s="122" t="s">
        <v>814</v>
      </c>
      <c r="B9" s="245" t="s">
        <v>815</v>
      </c>
      <c r="C9" s="245" t="s">
        <v>816</v>
      </c>
      <c r="D9" s="287" t="s">
        <v>817</v>
      </c>
      <c r="E9" s="287"/>
      <c r="F9" s="287"/>
      <c r="G9" s="287"/>
      <c r="H9" s="287"/>
      <c r="I9" s="287"/>
      <c r="J9" s="287"/>
      <c r="K9" s="287"/>
      <c r="L9" s="284"/>
      <c r="M9" s="285"/>
      <c r="N9" s="286"/>
    </row>
    <row r="10" spans="1:14" ht="17.25" customHeight="1">
      <c r="A10" s="88">
        <v>1</v>
      </c>
      <c r="B10" s="165">
        <v>6</v>
      </c>
      <c r="C10" s="165" t="s">
        <v>239</v>
      </c>
      <c r="D10" s="311" t="s">
        <v>879</v>
      </c>
      <c r="E10" s="311"/>
      <c r="F10" s="311"/>
      <c r="G10" s="311"/>
      <c r="H10" s="311"/>
      <c r="I10" s="311"/>
      <c r="J10" s="311"/>
      <c r="K10" s="311"/>
      <c r="L10" s="290" t="s">
        <v>880</v>
      </c>
      <c r="M10" s="270">
        <v>100</v>
      </c>
      <c r="N10" s="291">
        <v>12</v>
      </c>
    </row>
    <row r="11" spans="1:14" ht="16.5" customHeight="1">
      <c r="A11" s="88">
        <v>2</v>
      </c>
      <c r="B11" s="165">
        <v>1</v>
      </c>
      <c r="C11" s="165" t="s">
        <v>881</v>
      </c>
      <c r="D11" s="311" t="s">
        <v>437</v>
      </c>
      <c r="E11" s="311"/>
      <c r="F11" s="311"/>
      <c r="G11" s="311"/>
      <c r="H11" s="311"/>
      <c r="I11" s="311"/>
      <c r="J11" s="311"/>
      <c r="K11" s="311"/>
      <c r="L11" s="290" t="s">
        <v>821</v>
      </c>
      <c r="M11" s="270">
        <v>100</v>
      </c>
      <c r="N11" s="291">
        <v>2</v>
      </c>
    </row>
    <row r="12" spans="1:14" ht="17.25" customHeight="1">
      <c r="A12" s="88">
        <v>3</v>
      </c>
      <c r="B12" s="165">
        <v>1</v>
      </c>
      <c r="C12" s="165" t="s">
        <v>881</v>
      </c>
      <c r="D12" s="311" t="s">
        <v>439</v>
      </c>
      <c r="E12" s="311"/>
      <c r="F12" s="311"/>
      <c r="G12" s="311"/>
      <c r="H12" s="311"/>
      <c r="I12" s="311"/>
      <c r="J12" s="311"/>
      <c r="K12" s="311"/>
      <c r="L12" s="290" t="s">
        <v>821</v>
      </c>
      <c r="M12" s="270">
        <v>100</v>
      </c>
      <c r="N12" s="271">
        <v>2</v>
      </c>
    </row>
    <row r="13" spans="1:14" ht="14.25" customHeight="1">
      <c r="A13" s="88">
        <v>4</v>
      </c>
      <c r="B13" s="165">
        <v>1</v>
      </c>
      <c r="C13" s="165" t="s">
        <v>819</v>
      </c>
      <c r="D13" s="311" t="s">
        <v>441</v>
      </c>
      <c r="E13" s="311"/>
      <c r="F13" s="311"/>
      <c r="G13" s="311"/>
      <c r="H13" s="311"/>
      <c r="I13" s="311"/>
      <c r="J13" s="311"/>
      <c r="K13" s="311"/>
      <c r="L13" s="290" t="s">
        <v>821</v>
      </c>
      <c r="M13" s="270">
        <v>100</v>
      </c>
      <c r="N13" s="271">
        <v>2</v>
      </c>
    </row>
    <row r="14" spans="1:14" ht="14.25" customHeight="1">
      <c r="A14" s="88">
        <v>5</v>
      </c>
      <c r="B14" s="165">
        <v>1</v>
      </c>
      <c r="C14" s="165" t="s">
        <v>819</v>
      </c>
      <c r="D14" s="311" t="s">
        <v>443</v>
      </c>
      <c r="E14" s="311"/>
      <c r="F14" s="311"/>
      <c r="G14" s="311"/>
      <c r="H14" s="311"/>
      <c r="I14" s="311"/>
      <c r="J14" s="311"/>
      <c r="K14" s="311"/>
      <c r="L14" s="290" t="s">
        <v>821</v>
      </c>
      <c r="M14" s="270">
        <v>50</v>
      </c>
      <c r="N14" s="271">
        <v>1</v>
      </c>
    </row>
    <row r="15" spans="1:14" ht="15.75" customHeight="1">
      <c r="A15" s="88">
        <v>6</v>
      </c>
      <c r="B15" s="165">
        <v>2</v>
      </c>
      <c r="C15" s="165" t="s">
        <v>213</v>
      </c>
      <c r="D15" s="311" t="s">
        <v>212</v>
      </c>
      <c r="E15" s="311"/>
      <c r="F15" s="311"/>
      <c r="G15" s="311"/>
      <c r="H15" s="311"/>
      <c r="I15" s="311"/>
      <c r="J15" s="311"/>
      <c r="K15" s="311"/>
      <c r="L15" s="290" t="s">
        <v>824</v>
      </c>
      <c r="M15" s="270">
        <v>100</v>
      </c>
      <c r="N15" s="271">
        <v>4</v>
      </c>
    </row>
    <row r="16" spans="1:14" ht="12.75" customHeight="1">
      <c r="A16" s="282">
        <v>7</v>
      </c>
      <c r="B16" s="254">
        <v>1</v>
      </c>
      <c r="C16" s="254" t="s">
        <v>819</v>
      </c>
      <c r="D16" s="312" t="s">
        <v>446</v>
      </c>
      <c r="E16" s="312"/>
      <c r="F16" s="312"/>
      <c r="G16" s="312"/>
      <c r="H16" s="312"/>
      <c r="I16" s="312"/>
      <c r="J16" s="312"/>
      <c r="K16" s="312"/>
      <c r="L16" s="313" t="s">
        <v>821</v>
      </c>
      <c r="M16" s="304">
        <v>100</v>
      </c>
      <c r="N16" s="314">
        <v>2</v>
      </c>
    </row>
  </sheetData>
  <mergeCells count="21">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 ref="D15:K15"/>
    <mergeCell ref="D16:K16"/>
  </mergeCells>
  <printOptions/>
  <pageMargins left="0.511805555555555" right="0.511805555555555" top="0.7875" bottom="0.7875" header="0.511805555555555" footer="0.511805555555555"/>
  <pageSetup horizontalDpi="300" verticalDpi="300" orientation="landscape" paperSize="9" copies="1"/>
</worksheet>
</file>

<file path=xl/worksheets/sheet17.xml><?xml version="1.0" encoding="utf-8"?>
<worksheet xmlns="http://schemas.openxmlformats.org/spreadsheetml/2006/main" xmlns:r="http://schemas.openxmlformats.org/officeDocument/2006/relationships">
  <dimension ref="A1:N27"/>
  <sheetViews>
    <sheetView workbookViewId="0" topLeftCell="A7">
      <selection activeCell="A1" sqref="A1"/>
    </sheetView>
  </sheetViews>
  <sheetFormatPr defaultColWidth="9.140625" defaultRowHeight="15"/>
  <cols>
    <col min="1" max="11" width="8.7109375" style="0" customWidth="1"/>
    <col min="12" max="12" width="17.421875" style="0" customWidth="1"/>
    <col min="13" max="13" width="14.28125" style="0" customWidth="1"/>
    <col min="14" max="14" width="13.5742187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877</v>
      </c>
      <c r="K5" s="260"/>
      <c r="L5" s="258"/>
      <c r="M5" s="258"/>
      <c r="N5" s="258"/>
    </row>
    <row r="6" spans="1:14" ht="15.75">
      <c r="A6" s="237" t="s">
        <v>804</v>
      </c>
      <c r="B6" s="238" t="s">
        <v>805</v>
      </c>
      <c r="C6" s="238"/>
      <c r="D6" s="238"/>
      <c r="E6" s="238"/>
      <c r="F6" s="238"/>
      <c r="G6" s="238"/>
      <c r="H6" s="238"/>
      <c r="I6" s="239" t="s">
        <v>833</v>
      </c>
      <c r="J6" s="240"/>
      <c r="K6" s="277">
        <v>2</v>
      </c>
      <c r="L6" s="258"/>
      <c r="M6" s="258"/>
      <c r="N6" s="258"/>
    </row>
    <row r="7" spans="1:14" ht="15.75" customHeight="1">
      <c r="A7" s="237" t="s">
        <v>807</v>
      </c>
      <c r="B7" s="262" t="s">
        <v>882</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315" t="s">
        <v>811</v>
      </c>
      <c r="M8" s="285" t="s">
        <v>812</v>
      </c>
      <c r="N8" s="286" t="s">
        <v>813</v>
      </c>
    </row>
    <row r="9" spans="1:14" ht="15">
      <c r="A9" s="122" t="s">
        <v>814</v>
      </c>
      <c r="B9" s="245" t="s">
        <v>815</v>
      </c>
      <c r="C9" s="245" t="s">
        <v>816</v>
      </c>
      <c r="D9" s="287" t="s">
        <v>817</v>
      </c>
      <c r="E9" s="287"/>
      <c r="F9" s="287"/>
      <c r="G9" s="287"/>
      <c r="H9" s="287"/>
      <c r="I9" s="287"/>
      <c r="J9" s="287"/>
      <c r="K9" s="287"/>
      <c r="L9" s="315"/>
      <c r="M9" s="285"/>
      <c r="N9" s="286"/>
    </row>
    <row r="10" spans="1:14" ht="15">
      <c r="A10" s="88">
        <v>1</v>
      </c>
      <c r="B10" s="165">
        <v>2</v>
      </c>
      <c r="C10" s="165" t="s">
        <v>213</v>
      </c>
      <c r="D10" s="280" t="s">
        <v>243</v>
      </c>
      <c r="E10" s="280"/>
      <c r="F10" s="280"/>
      <c r="G10" s="280"/>
      <c r="H10" s="280"/>
      <c r="I10" s="280"/>
      <c r="J10" s="280"/>
      <c r="K10" s="280"/>
      <c r="L10" s="294" t="s">
        <v>824</v>
      </c>
      <c r="M10" s="270">
        <v>100</v>
      </c>
      <c r="N10" s="291">
        <v>4</v>
      </c>
    </row>
    <row r="11" spans="1:14" ht="15">
      <c r="A11" s="88">
        <f>A10+1</f>
        <v>2</v>
      </c>
      <c r="B11" s="165">
        <v>1</v>
      </c>
      <c r="C11" s="165" t="s">
        <v>819</v>
      </c>
      <c r="D11" s="280" t="s">
        <v>451</v>
      </c>
      <c r="E11" s="280"/>
      <c r="F11" s="280"/>
      <c r="G11" s="280"/>
      <c r="H11" s="280"/>
      <c r="I11" s="280"/>
      <c r="J11" s="280"/>
      <c r="K11" s="280"/>
      <c r="L11" s="294" t="s">
        <v>821</v>
      </c>
      <c r="M11" s="270">
        <v>100</v>
      </c>
      <c r="N11" s="271">
        <v>2</v>
      </c>
    </row>
    <row r="12" spans="1:14" ht="15">
      <c r="A12" s="88">
        <f>A11+1</f>
        <v>3</v>
      </c>
      <c r="B12" s="165">
        <v>1</v>
      </c>
      <c r="C12" s="165" t="s">
        <v>819</v>
      </c>
      <c r="D12" s="280" t="s">
        <v>883</v>
      </c>
      <c r="E12" s="280"/>
      <c r="F12" s="280"/>
      <c r="G12" s="280"/>
      <c r="H12" s="280"/>
      <c r="I12" s="280"/>
      <c r="J12" s="280"/>
      <c r="K12" s="280"/>
      <c r="L12" s="294" t="s">
        <v>821</v>
      </c>
      <c r="M12" s="270">
        <v>100</v>
      </c>
      <c r="N12" s="271">
        <v>2</v>
      </c>
    </row>
    <row r="13" spans="1:14" ht="15">
      <c r="A13" s="88">
        <f>A12+1</f>
        <v>4</v>
      </c>
      <c r="B13" s="165">
        <v>1</v>
      </c>
      <c r="C13" s="165" t="s">
        <v>819</v>
      </c>
      <c r="D13" s="289" t="s">
        <v>455</v>
      </c>
      <c r="E13" s="289"/>
      <c r="F13" s="289"/>
      <c r="G13" s="289"/>
      <c r="H13" s="289"/>
      <c r="I13" s="289"/>
      <c r="J13" s="289"/>
      <c r="K13" s="289"/>
      <c r="L13" s="294" t="s">
        <v>884</v>
      </c>
      <c r="M13" s="270">
        <v>100</v>
      </c>
      <c r="N13" s="271">
        <v>2</v>
      </c>
    </row>
    <row r="14" spans="1:14" ht="15">
      <c r="A14" s="88">
        <f>A13+1</f>
        <v>5</v>
      </c>
      <c r="B14" s="165">
        <v>1</v>
      </c>
      <c r="C14" s="165" t="s">
        <v>819</v>
      </c>
      <c r="D14" s="280" t="s">
        <v>457</v>
      </c>
      <c r="E14" s="280"/>
      <c r="F14" s="280"/>
      <c r="G14" s="280"/>
      <c r="H14" s="280"/>
      <c r="I14" s="280"/>
      <c r="J14" s="280"/>
      <c r="K14" s="280"/>
      <c r="L14" s="294" t="s">
        <v>821</v>
      </c>
      <c r="M14" s="270">
        <v>100</v>
      </c>
      <c r="N14" s="271">
        <v>2</v>
      </c>
    </row>
    <row r="15" spans="1:14" ht="15">
      <c r="A15" s="88">
        <f>A14+1</f>
        <v>6</v>
      </c>
      <c r="B15" s="165">
        <v>1</v>
      </c>
      <c r="C15" s="165" t="s">
        <v>819</v>
      </c>
      <c r="D15" s="280" t="s">
        <v>459</v>
      </c>
      <c r="E15" s="280"/>
      <c r="F15" s="280"/>
      <c r="G15" s="280"/>
      <c r="H15" s="280"/>
      <c r="I15" s="280"/>
      <c r="J15" s="280"/>
      <c r="K15" s="280"/>
      <c r="L15" s="294" t="s">
        <v>821</v>
      </c>
      <c r="M15" s="270">
        <v>100</v>
      </c>
      <c r="N15" s="271">
        <v>2</v>
      </c>
    </row>
    <row r="16" spans="1:14" ht="15">
      <c r="A16" s="88">
        <f>A15+1</f>
        <v>7</v>
      </c>
      <c r="B16" s="165">
        <v>1</v>
      </c>
      <c r="C16" s="165" t="s">
        <v>819</v>
      </c>
      <c r="D16" s="280" t="s">
        <v>461</v>
      </c>
      <c r="E16" s="280"/>
      <c r="F16" s="280"/>
      <c r="G16" s="280"/>
      <c r="H16" s="280"/>
      <c r="I16" s="280"/>
      <c r="J16" s="280"/>
      <c r="K16" s="280"/>
      <c r="L16" s="294" t="s">
        <v>821</v>
      </c>
      <c r="M16" s="270">
        <v>100</v>
      </c>
      <c r="N16" s="271">
        <v>2</v>
      </c>
    </row>
    <row r="17" spans="1:14" ht="15">
      <c r="A17" s="88">
        <f>A16+1</f>
        <v>8</v>
      </c>
      <c r="B17" s="165">
        <v>1</v>
      </c>
      <c r="C17" s="165" t="s">
        <v>819</v>
      </c>
      <c r="D17" s="280" t="s">
        <v>463</v>
      </c>
      <c r="E17" s="280"/>
      <c r="F17" s="280"/>
      <c r="G17" s="280"/>
      <c r="H17" s="280"/>
      <c r="I17" s="280"/>
      <c r="J17" s="280"/>
      <c r="K17" s="280"/>
      <c r="L17" s="294" t="s">
        <v>821</v>
      </c>
      <c r="M17" s="270">
        <v>100</v>
      </c>
      <c r="N17" s="271">
        <v>2</v>
      </c>
    </row>
    <row r="18" spans="1:14" ht="15">
      <c r="A18" s="88">
        <f>A17+1</f>
        <v>9</v>
      </c>
      <c r="B18" s="165">
        <v>1</v>
      </c>
      <c r="C18" s="165" t="s">
        <v>819</v>
      </c>
      <c r="D18" s="280" t="s">
        <v>465</v>
      </c>
      <c r="E18" s="280"/>
      <c r="F18" s="280"/>
      <c r="G18" s="280"/>
      <c r="H18" s="280"/>
      <c r="I18" s="280"/>
      <c r="J18" s="280"/>
      <c r="K18" s="280"/>
      <c r="L18" s="294" t="s">
        <v>821</v>
      </c>
      <c r="M18" s="270">
        <v>100</v>
      </c>
      <c r="N18" s="271">
        <v>2</v>
      </c>
    </row>
    <row r="19" spans="1:14" ht="15">
      <c r="A19" s="88">
        <f>A18+1</f>
        <v>10</v>
      </c>
      <c r="B19" s="165">
        <v>1</v>
      </c>
      <c r="C19" s="165" t="s">
        <v>819</v>
      </c>
      <c r="D19" s="280" t="s">
        <v>467</v>
      </c>
      <c r="E19" s="280"/>
      <c r="F19" s="280"/>
      <c r="G19" s="280"/>
      <c r="H19" s="280"/>
      <c r="I19" s="280"/>
      <c r="J19" s="280"/>
      <c r="K19" s="280"/>
      <c r="L19" s="294" t="s">
        <v>821</v>
      </c>
      <c r="M19" s="270">
        <v>100</v>
      </c>
      <c r="N19" s="271">
        <v>2</v>
      </c>
    </row>
    <row r="20" spans="1:14" ht="15">
      <c r="A20" s="88">
        <f>A19+1</f>
        <v>11</v>
      </c>
      <c r="B20" s="165">
        <v>1</v>
      </c>
      <c r="C20" s="165" t="s">
        <v>819</v>
      </c>
      <c r="D20" s="280" t="s">
        <v>469</v>
      </c>
      <c r="E20" s="280"/>
      <c r="F20" s="280"/>
      <c r="G20" s="280"/>
      <c r="H20" s="280"/>
      <c r="I20" s="280"/>
      <c r="J20" s="280"/>
      <c r="K20" s="280"/>
      <c r="L20" s="88" t="s">
        <v>821</v>
      </c>
      <c r="M20" s="165">
        <v>100</v>
      </c>
      <c r="N20" s="249">
        <v>2</v>
      </c>
    </row>
    <row r="21" spans="1:14" ht="15">
      <c r="A21" s="88">
        <f>A20+1</f>
        <v>12</v>
      </c>
      <c r="B21" s="165">
        <v>1</v>
      </c>
      <c r="C21" s="165" t="s">
        <v>819</v>
      </c>
      <c r="D21" s="280" t="s">
        <v>471</v>
      </c>
      <c r="E21" s="280"/>
      <c r="F21" s="280"/>
      <c r="G21" s="280"/>
      <c r="H21" s="280"/>
      <c r="I21" s="280"/>
      <c r="J21" s="280"/>
      <c r="K21" s="280"/>
      <c r="L21" s="88" t="s">
        <v>821</v>
      </c>
      <c r="M21" s="165">
        <v>100</v>
      </c>
      <c r="N21" s="249">
        <v>2</v>
      </c>
    </row>
    <row r="22" spans="1:14" ht="15">
      <c r="A22" s="88">
        <f>A21+1</f>
        <v>13</v>
      </c>
      <c r="B22" s="165">
        <v>1</v>
      </c>
      <c r="C22" s="165" t="s">
        <v>819</v>
      </c>
      <c r="D22" s="278" t="s">
        <v>473</v>
      </c>
      <c r="E22" s="278"/>
      <c r="F22" s="278"/>
      <c r="G22" s="278"/>
      <c r="H22" s="278"/>
      <c r="I22" s="278"/>
      <c r="J22" s="278"/>
      <c r="K22" s="278"/>
      <c r="L22" s="88" t="s">
        <v>884</v>
      </c>
      <c r="M22" s="165">
        <v>100</v>
      </c>
      <c r="N22" s="249">
        <v>2</v>
      </c>
    </row>
    <row r="23" spans="1:14" ht="15">
      <c r="A23" s="88">
        <f>A22+1</f>
        <v>14</v>
      </c>
      <c r="B23" s="165">
        <v>1</v>
      </c>
      <c r="C23" s="165" t="s">
        <v>819</v>
      </c>
      <c r="D23" s="280" t="s">
        <v>475</v>
      </c>
      <c r="E23" s="280"/>
      <c r="F23" s="280"/>
      <c r="G23" s="280"/>
      <c r="H23" s="280"/>
      <c r="I23" s="280"/>
      <c r="J23" s="280"/>
      <c r="K23" s="280"/>
      <c r="L23" s="88" t="s">
        <v>821</v>
      </c>
      <c r="M23" s="165">
        <v>100</v>
      </c>
      <c r="N23" s="249">
        <v>2</v>
      </c>
    </row>
    <row r="24" spans="1:14" ht="15">
      <c r="A24" s="88">
        <f>A23+1</f>
        <v>15</v>
      </c>
      <c r="B24" s="165">
        <v>1</v>
      </c>
      <c r="C24" s="165" t="s">
        <v>819</v>
      </c>
      <c r="D24" s="280" t="s">
        <v>477</v>
      </c>
      <c r="E24" s="280"/>
      <c r="F24" s="280"/>
      <c r="G24" s="280"/>
      <c r="H24" s="280"/>
      <c r="I24" s="280"/>
      <c r="J24" s="280"/>
      <c r="K24" s="280"/>
      <c r="L24" s="88" t="s">
        <v>821</v>
      </c>
      <c r="M24" s="165">
        <v>100</v>
      </c>
      <c r="N24" s="249">
        <v>2</v>
      </c>
    </row>
    <row r="25" spans="1:14" ht="15">
      <c r="A25" s="88">
        <f>A24+1</f>
        <v>16</v>
      </c>
      <c r="B25" s="165">
        <v>1</v>
      </c>
      <c r="C25" s="165" t="s">
        <v>819</v>
      </c>
      <c r="D25" s="280" t="s">
        <v>479</v>
      </c>
      <c r="E25" s="280"/>
      <c r="F25" s="280"/>
      <c r="G25" s="280"/>
      <c r="H25" s="280"/>
      <c r="I25" s="280"/>
      <c r="J25" s="280"/>
      <c r="K25" s="280"/>
      <c r="L25" s="88" t="s">
        <v>821</v>
      </c>
      <c r="M25" s="165">
        <v>100</v>
      </c>
      <c r="N25" s="249">
        <v>2</v>
      </c>
    </row>
    <row r="26" spans="1:14" ht="15">
      <c r="A26" s="88">
        <f>A25+1</f>
        <v>17</v>
      </c>
      <c r="B26" s="151">
        <v>1</v>
      </c>
      <c r="C26" s="151" t="s">
        <v>819</v>
      </c>
      <c r="D26" s="280" t="s">
        <v>481</v>
      </c>
      <c r="E26" s="280"/>
      <c r="F26" s="280"/>
      <c r="G26" s="280"/>
      <c r="H26" s="280"/>
      <c r="I26" s="280"/>
      <c r="J26" s="280"/>
      <c r="K26" s="280"/>
      <c r="L26" s="88" t="s">
        <v>821</v>
      </c>
      <c r="M26" s="165">
        <v>100</v>
      </c>
      <c r="N26" s="249">
        <v>2</v>
      </c>
    </row>
    <row r="27" spans="1:14" ht="15.75">
      <c r="A27" s="88">
        <f>A26+1</f>
        <v>18</v>
      </c>
      <c r="B27" s="254">
        <v>6</v>
      </c>
      <c r="C27" s="254" t="s">
        <v>239</v>
      </c>
      <c r="D27" s="283" t="s">
        <v>435</v>
      </c>
      <c r="E27" s="283"/>
      <c r="F27" s="283"/>
      <c r="G27" s="283"/>
      <c r="H27" s="283"/>
      <c r="I27" s="283"/>
      <c r="J27" s="283"/>
      <c r="K27" s="283"/>
      <c r="L27" s="282" t="s">
        <v>880</v>
      </c>
      <c r="M27" s="254">
        <v>100</v>
      </c>
      <c r="N27" s="256">
        <v>12</v>
      </c>
    </row>
  </sheetData>
  <mergeCells count="32">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 ref="D15:K15"/>
    <mergeCell ref="D16:K16"/>
    <mergeCell ref="D17:K17"/>
    <mergeCell ref="D18:K18"/>
    <mergeCell ref="D19:K19"/>
    <mergeCell ref="D20:K20"/>
    <mergeCell ref="D21:K21"/>
    <mergeCell ref="D22:K22"/>
    <mergeCell ref="D23:K23"/>
    <mergeCell ref="D24:K24"/>
    <mergeCell ref="D25:K25"/>
    <mergeCell ref="D26:K26"/>
    <mergeCell ref="D27:K27"/>
  </mergeCells>
  <printOptions/>
  <pageMargins left="0.511805555555555" right="0.511805555555555" top="0.7875" bottom="0.7875" header="0.511805555555555" footer="0.511805555555555"/>
  <pageSetup horizontalDpi="300" verticalDpi="300" orientation="landscape" paperSize="9" copies="1"/>
</worksheet>
</file>

<file path=xl/worksheets/sheet18.xml><?xml version="1.0" encoding="utf-8"?>
<worksheet xmlns="http://schemas.openxmlformats.org/spreadsheetml/2006/main" xmlns:r="http://schemas.openxmlformats.org/officeDocument/2006/relationships">
  <dimension ref="A1:N20"/>
  <sheetViews>
    <sheetView workbookViewId="0" topLeftCell="A3">
      <selection activeCell="A1" sqref="A1"/>
    </sheetView>
  </sheetViews>
  <sheetFormatPr defaultColWidth="9.140625" defaultRowHeight="15"/>
  <cols>
    <col min="1" max="11" width="8.7109375" style="0" customWidth="1"/>
    <col min="12" max="12" width="17.8515625" style="0" customWidth="1"/>
    <col min="13" max="13" width="14.57421875" style="0" customWidth="1"/>
    <col min="14" max="14" width="12.00390625" style="0" customWidth="1"/>
    <col min="15" max="1025" width="8.7109375" style="0" customWidth="1"/>
  </cols>
  <sheetData>
    <row r="1" spans="1:14" ht="15" customHeight="1">
      <c r="A1" s="257" t="s">
        <v>796</v>
      </c>
      <c r="B1" s="257"/>
      <c r="C1" s="257"/>
      <c r="D1" s="257"/>
      <c r="E1" s="257"/>
      <c r="F1" s="257"/>
      <c r="G1" s="257"/>
      <c r="H1" s="257"/>
      <c r="I1" s="257"/>
      <c r="J1" s="257"/>
      <c r="K1" s="257"/>
      <c r="L1" s="263" t="s">
        <v>797</v>
      </c>
      <c r="M1" s="263"/>
      <c r="N1" s="263"/>
    </row>
    <row r="2" spans="1:14" ht="15">
      <c r="A2" s="257"/>
      <c r="B2" s="257"/>
      <c r="C2" s="257"/>
      <c r="D2" s="257"/>
      <c r="E2" s="257"/>
      <c r="F2" s="257"/>
      <c r="G2" s="257"/>
      <c r="H2" s="257"/>
      <c r="I2" s="257"/>
      <c r="J2" s="257"/>
      <c r="K2" s="257"/>
      <c r="L2" s="263"/>
      <c r="M2" s="263"/>
      <c r="N2" s="263"/>
    </row>
    <row r="3" spans="1:14" ht="15">
      <c r="A3" s="259" t="s">
        <v>798</v>
      </c>
      <c r="B3" s="259"/>
      <c r="C3" s="259"/>
      <c r="D3" s="259"/>
      <c r="E3" s="259"/>
      <c r="F3" s="259"/>
      <c r="G3" s="259"/>
      <c r="H3" s="259"/>
      <c r="I3" s="259"/>
      <c r="J3" s="259"/>
      <c r="K3" s="259"/>
      <c r="L3" s="263"/>
      <c r="M3" s="263"/>
      <c r="N3" s="263"/>
    </row>
    <row r="4" spans="1:14" ht="15.75">
      <c r="A4" s="259" t="s">
        <v>799</v>
      </c>
      <c r="B4" s="259"/>
      <c r="C4" s="259"/>
      <c r="D4" s="259"/>
      <c r="E4" s="259"/>
      <c r="F4" s="259"/>
      <c r="G4" s="259"/>
      <c r="H4" s="259"/>
      <c r="I4" s="259"/>
      <c r="J4" s="259"/>
      <c r="K4" s="259"/>
      <c r="L4" s="263"/>
      <c r="M4" s="263"/>
      <c r="N4" s="263"/>
    </row>
    <row r="5" spans="1:14" ht="15">
      <c r="A5" s="233" t="s">
        <v>800</v>
      </c>
      <c r="B5" s="234" t="s">
        <v>801</v>
      </c>
      <c r="C5" s="234"/>
      <c r="D5" s="234"/>
      <c r="E5" s="234"/>
      <c r="F5" s="234"/>
      <c r="G5" s="234"/>
      <c r="H5" s="234"/>
      <c r="I5" s="235" t="s">
        <v>802</v>
      </c>
      <c r="J5" s="260" t="s">
        <v>885</v>
      </c>
      <c r="K5" s="260"/>
      <c r="L5" s="263"/>
      <c r="M5" s="263"/>
      <c r="N5" s="263"/>
    </row>
    <row r="6" spans="1:14" ht="15.75">
      <c r="A6" s="237" t="s">
        <v>804</v>
      </c>
      <c r="B6" s="238" t="s">
        <v>805</v>
      </c>
      <c r="C6" s="238"/>
      <c r="D6" s="238"/>
      <c r="E6" s="238"/>
      <c r="F6" s="238"/>
      <c r="G6" s="238"/>
      <c r="H6" s="238"/>
      <c r="I6" s="239" t="s">
        <v>833</v>
      </c>
      <c r="J6" s="240"/>
      <c r="K6" s="277">
        <v>2</v>
      </c>
      <c r="L6" s="263"/>
      <c r="M6" s="263"/>
      <c r="N6" s="263"/>
    </row>
    <row r="7" spans="1:14" ht="15.75" customHeight="1">
      <c r="A7" s="237" t="s">
        <v>807</v>
      </c>
      <c r="B7" s="262" t="s">
        <v>886</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285" t="s">
        <v>811</v>
      </c>
      <c r="M8" s="285" t="s">
        <v>812</v>
      </c>
      <c r="N8" s="286" t="s">
        <v>813</v>
      </c>
    </row>
    <row r="9" spans="1:14" ht="15">
      <c r="A9" s="122" t="s">
        <v>814</v>
      </c>
      <c r="B9" s="245" t="s">
        <v>815</v>
      </c>
      <c r="C9" s="245" t="s">
        <v>816</v>
      </c>
      <c r="D9" s="287" t="s">
        <v>817</v>
      </c>
      <c r="E9" s="287"/>
      <c r="F9" s="287"/>
      <c r="G9" s="287"/>
      <c r="H9" s="287"/>
      <c r="I9" s="287"/>
      <c r="J9" s="287"/>
      <c r="K9" s="287"/>
      <c r="L9" s="285"/>
      <c r="M9" s="285"/>
      <c r="N9" s="286"/>
    </row>
    <row r="10" spans="1:14" ht="15">
      <c r="A10" s="88">
        <v>1</v>
      </c>
      <c r="B10" s="165">
        <v>3</v>
      </c>
      <c r="C10" s="165" t="s">
        <v>213</v>
      </c>
      <c r="D10" s="185" t="s">
        <v>243</v>
      </c>
      <c r="E10" s="185"/>
      <c r="F10" s="185"/>
      <c r="G10" s="185"/>
      <c r="H10" s="185"/>
      <c r="I10" s="185"/>
      <c r="J10" s="185"/>
      <c r="K10" s="185"/>
      <c r="L10" s="270" t="s">
        <v>887</v>
      </c>
      <c r="M10" s="270">
        <v>100</v>
      </c>
      <c r="N10" s="291">
        <v>6</v>
      </c>
    </row>
    <row r="11" spans="1:14" ht="18.75" customHeight="1">
      <c r="A11" s="88">
        <f>A10+1</f>
        <v>2</v>
      </c>
      <c r="B11" s="165">
        <v>1</v>
      </c>
      <c r="C11" s="165" t="s">
        <v>819</v>
      </c>
      <c r="D11" s="316" t="s">
        <v>487</v>
      </c>
      <c r="E11" s="316"/>
      <c r="F11" s="316"/>
      <c r="G11" s="316"/>
      <c r="H11" s="316"/>
      <c r="I11" s="316"/>
      <c r="J11" s="316"/>
      <c r="K11" s="316"/>
      <c r="L11" s="270" t="s">
        <v>821</v>
      </c>
      <c r="M11" s="270">
        <v>100</v>
      </c>
      <c r="N11" s="271">
        <v>2</v>
      </c>
    </row>
    <row r="12" spans="1:14" ht="18.75" customHeight="1">
      <c r="A12" s="88">
        <v>3</v>
      </c>
      <c r="B12" s="165">
        <v>1</v>
      </c>
      <c r="C12" s="165" t="s">
        <v>819</v>
      </c>
      <c r="D12" s="316" t="s">
        <v>489</v>
      </c>
      <c r="E12" s="316"/>
      <c r="F12" s="316"/>
      <c r="G12" s="316"/>
      <c r="H12" s="316"/>
      <c r="I12" s="316"/>
      <c r="J12" s="316"/>
      <c r="K12" s="316"/>
      <c r="L12" s="270" t="s">
        <v>821</v>
      </c>
      <c r="M12" s="270">
        <v>100</v>
      </c>
      <c r="N12" s="271">
        <v>2</v>
      </c>
    </row>
    <row r="13" spans="1:14" ht="56.25" customHeight="1">
      <c r="A13" s="88">
        <v>4</v>
      </c>
      <c r="B13" s="165">
        <v>1</v>
      </c>
      <c r="C13" s="165" t="s">
        <v>819</v>
      </c>
      <c r="D13" s="120" t="s">
        <v>888</v>
      </c>
      <c r="E13" s="120"/>
      <c r="F13" s="120"/>
      <c r="G13" s="120"/>
      <c r="H13" s="120"/>
      <c r="I13" s="120"/>
      <c r="J13" s="120"/>
      <c r="K13" s="120"/>
      <c r="L13" s="165" t="s">
        <v>821</v>
      </c>
      <c r="M13" s="165">
        <v>100</v>
      </c>
      <c r="N13" s="249">
        <v>2</v>
      </c>
    </row>
    <row r="14" spans="1:14" ht="15">
      <c r="A14" s="88"/>
      <c r="B14" s="165"/>
      <c r="C14" s="165"/>
      <c r="D14" s="120"/>
      <c r="E14" s="120"/>
      <c r="F14" s="120"/>
      <c r="G14" s="120"/>
      <c r="H14" s="120"/>
      <c r="I14" s="120"/>
      <c r="J14" s="120"/>
      <c r="K14" s="120"/>
      <c r="L14" s="165"/>
      <c r="M14" s="165"/>
      <c r="N14" s="249"/>
    </row>
    <row r="15" spans="1:14" ht="15">
      <c r="A15" s="88"/>
      <c r="B15" s="165"/>
      <c r="C15" s="165"/>
      <c r="D15" s="120"/>
      <c r="E15" s="120"/>
      <c r="F15" s="120"/>
      <c r="G15" s="120"/>
      <c r="H15" s="120"/>
      <c r="I15" s="120"/>
      <c r="J15" s="120"/>
      <c r="K15" s="120"/>
      <c r="L15" s="165"/>
      <c r="M15" s="165"/>
      <c r="N15" s="249"/>
    </row>
    <row r="16" spans="1:14" ht="15">
      <c r="A16" s="88"/>
      <c r="B16" s="165"/>
      <c r="C16" s="165"/>
      <c r="D16" s="120"/>
      <c r="E16" s="120"/>
      <c r="F16" s="120"/>
      <c r="G16" s="120"/>
      <c r="H16" s="120"/>
      <c r="I16" s="120"/>
      <c r="J16" s="120"/>
      <c r="K16" s="120"/>
      <c r="L16" s="165"/>
      <c r="M16" s="165"/>
      <c r="N16" s="249"/>
    </row>
    <row r="17" spans="1:14" ht="15">
      <c r="A17" s="88">
        <v>5</v>
      </c>
      <c r="B17" s="165">
        <v>1</v>
      </c>
      <c r="C17" s="165" t="s">
        <v>819</v>
      </c>
      <c r="D17" s="316" t="s">
        <v>889</v>
      </c>
      <c r="E17" s="316"/>
      <c r="F17" s="316"/>
      <c r="G17" s="316"/>
      <c r="H17" s="316"/>
      <c r="I17" s="316"/>
      <c r="J17" s="316"/>
      <c r="K17" s="316"/>
      <c r="L17" s="165" t="s">
        <v>821</v>
      </c>
      <c r="M17" s="165">
        <v>100</v>
      </c>
      <c r="N17" s="249">
        <v>2</v>
      </c>
    </row>
    <row r="18" spans="1:14" ht="15">
      <c r="A18" s="88">
        <v>6</v>
      </c>
      <c r="B18" s="165">
        <v>1</v>
      </c>
      <c r="C18" s="165" t="s">
        <v>819</v>
      </c>
      <c r="D18" s="316" t="s">
        <v>426</v>
      </c>
      <c r="E18" s="316"/>
      <c r="F18" s="316"/>
      <c r="G18" s="316"/>
      <c r="H18" s="316"/>
      <c r="I18" s="316"/>
      <c r="J18" s="316"/>
      <c r="K18" s="316"/>
      <c r="L18" s="165" t="s">
        <v>821</v>
      </c>
      <c r="M18" s="165">
        <v>100</v>
      </c>
      <c r="N18" s="249">
        <v>2</v>
      </c>
    </row>
    <row r="19" spans="1:14" ht="15">
      <c r="A19" s="88">
        <f>A18+1</f>
        <v>7</v>
      </c>
      <c r="B19" s="165">
        <v>2</v>
      </c>
      <c r="C19" s="165" t="s">
        <v>819</v>
      </c>
      <c r="D19" s="316" t="s">
        <v>495</v>
      </c>
      <c r="E19" s="316"/>
      <c r="F19" s="316"/>
      <c r="G19" s="316"/>
      <c r="H19" s="316"/>
      <c r="I19" s="316"/>
      <c r="J19" s="316"/>
      <c r="K19" s="316"/>
      <c r="L19" s="165" t="s">
        <v>824</v>
      </c>
      <c r="M19" s="165">
        <v>100</v>
      </c>
      <c r="N19" s="249">
        <v>4</v>
      </c>
    </row>
    <row r="20" spans="1:14" ht="15.75">
      <c r="A20" s="282">
        <f>A19+1</f>
        <v>8</v>
      </c>
      <c r="B20" s="254">
        <v>5.5</v>
      </c>
      <c r="C20" s="254" t="s">
        <v>239</v>
      </c>
      <c r="D20" s="317" t="s">
        <v>890</v>
      </c>
      <c r="E20" s="317"/>
      <c r="F20" s="317"/>
      <c r="G20" s="317"/>
      <c r="H20" s="317"/>
      <c r="I20" s="317"/>
      <c r="J20" s="317"/>
      <c r="K20" s="317"/>
      <c r="L20" s="275" t="s">
        <v>891</v>
      </c>
      <c r="M20" s="254">
        <v>100</v>
      </c>
      <c r="N20" s="256">
        <v>11</v>
      </c>
    </row>
  </sheetData>
  <mergeCells count="28">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A13:A16"/>
    <mergeCell ref="B13:B16"/>
    <mergeCell ref="C13:C16"/>
    <mergeCell ref="D13:K16"/>
    <mergeCell ref="L13:L16"/>
    <mergeCell ref="M13:M16"/>
    <mergeCell ref="N13:N16"/>
    <mergeCell ref="D17:K17"/>
    <mergeCell ref="D18:K18"/>
    <mergeCell ref="D19:K19"/>
    <mergeCell ref="D20:K20"/>
  </mergeCells>
  <printOptions/>
  <pageMargins left="0.511805555555555" right="0.511805555555555" top="0.7875" bottom="0.7875" header="0.511805555555555" footer="0.511805555555555"/>
  <pageSetup horizontalDpi="300" verticalDpi="300" orientation="landscape" paperSize="9" copies="1"/>
</worksheet>
</file>

<file path=xl/worksheets/sheet19.xml><?xml version="1.0" encoding="utf-8"?>
<worksheet xmlns="http://schemas.openxmlformats.org/spreadsheetml/2006/main" xmlns:r="http://schemas.openxmlformats.org/officeDocument/2006/relationships">
  <dimension ref="A1:N16"/>
  <sheetViews>
    <sheetView workbookViewId="0" topLeftCell="A4">
      <selection activeCell="A1" sqref="A1"/>
    </sheetView>
  </sheetViews>
  <sheetFormatPr defaultColWidth="9.140625" defaultRowHeight="15"/>
  <cols>
    <col min="1" max="11" width="8.7109375" style="0" customWidth="1"/>
    <col min="12" max="12" width="16.8515625" style="0" customWidth="1"/>
    <col min="13" max="13" width="15.28125" style="0" customWidth="1"/>
    <col min="14" max="14" width="11.851562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892</v>
      </c>
      <c r="K5" s="260"/>
      <c r="L5" s="258"/>
      <c r="M5" s="258"/>
      <c r="N5" s="258"/>
    </row>
    <row r="6" spans="1:14" ht="15.75">
      <c r="A6" s="237" t="s">
        <v>804</v>
      </c>
      <c r="B6" s="238" t="s">
        <v>805</v>
      </c>
      <c r="C6" s="238"/>
      <c r="D6" s="238"/>
      <c r="E6" s="238"/>
      <c r="F6" s="238"/>
      <c r="G6" s="238"/>
      <c r="H6" s="238"/>
      <c r="I6" s="239" t="s">
        <v>833</v>
      </c>
      <c r="J6" s="240"/>
      <c r="K6" s="277">
        <v>2</v>
      </c>
      <c r="L6" s="258"/>
      <c r="M6" s="258"/>
      <c r="N6" s="258"/>
    </row>
    <row r="7" spans="1:14" ht="15.75" customHeight="1">
      <c r="A7" s="237" t="s">
        <v>807</v>
      </c>
      <c r="B7" s="262" t="s">
        <v>893</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284" t="s">
        <v>811</v>
      </c>
      <c r="M8" s="285" t="s">
        <v>812</v>
      </c>
      <c r="N8" s="286" t="s">
        <v>813</v>
      </c>
    </row>
    <row r="9" spans="1:14" ht="15">
      <c r="A9" s="122" t="s">
        <v>814</v>
      </c>
      <c r="B9" s="245" t="s">
        <v>815</v>
      </c>
      <c r="C9" s="245" t="s">
        <v>816</v>
      </c>
      <c r="D9" s="287" t="s">
        <v>817</v>
      </c>
      <c r="E9" s="287"/>
      <c r="F9" s="287"/>
      <c r="G9" s="287"/>
      <c r="H9" s="287"/>
      <c r="I9" s="287"/>
      <c r="J9" s="287"/>
      <c r="K9" s="287"/>
      <c r="L9" s="284"/>
      <c r="M9" s="285"/>
      <c r="N9" s="286"/>
    </row>
    <row r="10" spans="1:14" ht="15">
      <c r="A10" s="88">
        <v>1</v>
      </c>
      <c r="B10" s="165">
        <v>10</v>
      </c>
      <c r="C10" s="165" t="s">
        <v>239</v>
      </c>
      <c r="D10" s="318" t="s">
        <v>565</v>
      </c>
      <c r="E10" s="318"/>
      <c r="F10" s="318"/>
      <c r="G10" s="318"/>
      <c r="H10" s="318"/>
      <c r="I10" s="318"/>
      <c r="J10" s="318"/>
      <c r="K10" s="318"/>
      <c r="L10" s="290" t="s">
        <v>894</v>
      </c>
      <c r="M10" s="270">
        <v>50</v>
      </c>
      <c r="N10" s="291">
        <v>10</v>
      </c>
    </row>
    <row r="11" spans="1:14" ht="15">
      <c r="A11" s="88">
        <f>A10+1</f>
        <v>2</v>
      </c>
      <c r="B11" s="165">
        <v>10</v>
      </c>
      <c r="C11" s="165" t="s">
        <v>239</v>
      </c>
      <c r="D11" s="318" t="s">
        <v>623</v>
      </c>
      <c r="E11" s="318"/>
      <c r="F11" s="318"/>
      <c r="G11" s="318"/>
      <c r="H11" s="318"/>
      <c r="I11" s="318"/>
      <c r="J11" s="318"/>
      <c r="K11" s="318"/>
      <c r="L11" s="290" t="s">
        <v>894</v>
      </c>
      <c r="M11" s="270">
        <v>50</v>
      </c>
      <c r="N11" s="291">
        <v>10</v>
      </c>
    </row>
    <row r="12" spans="1:14" ht="12.75" customHeight="1">
      <c r="A12" s="88">
        <f>A11+1</f>
        <v>3</v>
      </c>
      <c r="B12" s="165">
        <v>3</v>
      </c>
      <c r="C12" s="165" t="s">
        <v>213</v>
      </c>
      <c r="D12" s="319" t="s">
        <v>212</v>
      </c>
      <c r="E12" s="319"/>
      <c r="F12" s="319"/>
      <c r="G12" s="319"/>
      <c r="H12" s="319"/>
      <c r="I12" s="319"/>
      <c r="J12" s="319"/>
      <c r="K12" s="319"/>
      <c r="L12" s="290" t="s">
        <v>895</v>
      </c>
      <c r="M12" s="270">
        <v>50</v>
      </c>
      <c r="N12" s="291">
        <v>3</v>
      </c>
    </row>
    <row r="13" spans="1:14" ht="14.25" customHeight="1">
      <c r="A13" s="88">
        <f>A12+1</f>
        <v>4</v>
      </c>
      <c r="B13" s="165">
        <v>1</v>
      </c>
      <c r="C13" s="165" t="s">
        <v>819</v>
      </c>
      <c r="D13" s="319" t="s">
        <v>896</v>
      </c>
      <c r="E13" s="319"/>
      <c r="F13" s="319"/>
      <c r="G13" s="319"/>
      <c r="H13" s="319"/>
      <c r="I13" s="319"/>
      <c r="J13" s="319"/>
      <c r="K13" s="319"/>
      <c r="L13" s="290" t="s">
        <v>821</v>
      </c>
      <c r="M13" s="270">
        <v>50</v>
      </c>
      <c r="N13" s="271">
        <v>1</v>
      </c>
    </row>
    <row r="14" spans="1:14" ht="16.5" customHeight="1">
      <c r="A14" s="88">
        <f>A13+1</f>
        <v>5</v>
      </c>
      <c r="B14" s="165">
        <v>1</v>
      </c>
      <c r="C14" s="165" t="s">
        <v>819</v>
      </c>
      <c r="D14" s="319" t="s">
        <v>506</v>
      </c>
      <c r="E14" s="319"/>
      <c r="F14" s="319"/>
      <c r="G14" s="319"/>
      <c r="H14" s="319"/>
      <c r="I14" s="319"/>
      <c r="J14" s="319"/>
      <c r="K14" s="319"/>
      <c r="L14" s="290" t="s">
        <v>821</v>
      </c>
      <c r="M14" s="270">
        <v>50</v>
      </c>
      <c r="N14" s="271">
        <v>1</v>
      </c>
    </row>
    <row r="15" spans="1:14" ht="15" customHeight="1">
      <c r="A15" s="88">
        <f>A14+1</f>
        <v>6</v>
      </c>
      <c r="B15" s="165">
        <v>1</v>
      </c>
      <c r="C15" s="165" t="s">
        <v>819</v>
      </c>
      <c r="D15" s="319" t="s">
        <v>508</v>
      </c>
      <c r="E15" s="319"/>
      <c r="F15" s="319"/>
      <c r="G15" s="319"/>
      <c r="H15" s="319"/>
      <c r="I15" s="319"/>
      <c r="J15" s="319"/>
      <c r="K15" s="319"/>
      <c r="L15" s="290" t="s">
        <v>821</v>
      </c>
      <c r="M15" s="270">
        <v>50</v>
      </c>
      <c r="N15" s="271">
        <v>1</v>
      </c>
    </row>
    <row r="16" spans="1:14" ht="15.75" customHeight="1">
      <c r="A16" s="282">
        <f>A15+1</f>
        <v>7</v>
      </c>
      <c r="B16" s="254">
        <v>1</v>
      </c>
      <c r="C16" s="254" t="s">
        <v>819</v>
      </c>
      <c r="D16" s="320" t="s">
        <v>510</v>
      </c>
      <c r="E16" s="320"/>
      <c r="F16" s="320"/>
      <c r="G16" s="320"/>
      <c r="H16" s="320"/>
      <c r="I16" s="320"/>
      <c r="J16" s="320"/>
      <c r="K16" s="320"/>
      <c r="L16" s="313" t="s">
        <v>821</v>
      </c>
      <c r="M16" s="304">
        <v>50</v>
      </c>
      <c r="N16" s="314">
        <v>1</v>
      </c>
    </row>
  </sheetData>
  <mergeCells count="21">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 ref="D15:K15"/>
    <mergeCell ref="D16:K16"/>
  </mergeCells>
  <printOptions/>
  <pageMargins left="0.511805555555555" right="0.511805555555555" top="0.7875" bottom="0.7875" header="0.511805555555555" footer="0.511805555555555"/>
  <pageSetup horizontalDpi="300" verticalDpi="300" orientation="landscape" paperSize="9" copies="1"/>
</worksheet>
</file>

<file path=xl/worksheets/sheet2.xml><?xml version="1.0" encoding="utf-8"?>
<worksheet xmlns="http://schemas.openxmlformats.org/spreadsheetml/2006/main" xmlns:r="http://schemas.openxmlformats.org/officeDocument/2006/relationships">
  <dimension ref="A1:O17"/>
  <sheetViews>
    <sheetView showGridLines="0" workbookViewId="0" topLeftCell="A7">
      <selection activeCell="N9" sqref="N9"/>
    </sheetView>
  </sheetViews>
  <sheetFormatPr defaultColWidth="9.140625" defaultRowHeight="15"/>
  <cols>
    <col min="1" max="1" width="14.421875" style="0" customWidth="1"/>
    <col min="2" max="5" width="8.7109375" style="0" customWidth="1"/>
    <col min="6" max="6" width="12.140625" style="0" customWidth="1"/>
    <col min="7" max="7" width="16.57421875" style="0" customWidth="1"/>
    <col min="8" max="8" width="14.421875" style="0" customWidth="1"/>
    <col min="9" max="9" width="16.140625" style="0" customWidth="1"/>
    <col min="10" max="10" width="8.7109375" style="0" customWidth="1"/>
    <col min="11" max="11" width="11.7109375" style="0" customWidth="1"/>
    <col min="12" max="12" width="8.7109375" style="0" customWidth="1"/>
    <col min="13" max="13" width="14.421875" style="0" customWidth="1"/>
    <col min="14" max="14" width="8.7109375" style="0" customWidth="1"/>
    <col min="15" max="15" width="11.7109375" style="0" customWidth="1"/>
    <col min="16" max="1025" width="8.7109375" style="0" customWidth="1"/>
  </cols>
  <sheetData>
    <row r="1" spans="1:9" ht="15">
      <c r="A1" s="84" t="s">
        <v>569</v>
      </c>
      <c r="B1" s="84"/>
      <c r="C1" s="84"/>
      <c r="D1" s="84"/>
      <c r="E1" s="84"/>
      <c r="F1" s="84"/>
      <c r="G1" s="84"/>
      <c r="H1" s="84"/>
      <c r="I1" s="84"/>
    </row>
    <row r="2" spans="1:9" ht="15">
      <c r="A2" s="85" t="s">
        <v>570</v>
      </c>
      <c r="B2" s="86" t="s">
        <v>571</v>
      </c>
      <c r="C2" s="86"/>
      <c r="D2" s="86"/>
      <c r="E2" s="86"/>
      <c r="F2" s="86" t="s">
        <v>572</v>
      </c>
      <c r="G2" s="86" t="s">
        <v>573</v>
      </c>
      <c r="H2" s="86" t="s">
        <v>574</v>
      </c>
      <c r="I2" s="87" t="s">
        <v>575</v>
      </c>
    </row>
    <row r="3" spans="1:9" ht="15">
      <c r="A3" s="88">
        <v>1</v>
      </c>
      <c r="B3" s="89" t="s">
        <v>576</v>
      </c>
      <c r="C3" s="89"/>
      <c r="D3" s="89"/>
      <c r="E3" s="89"/>
      <c r="F3" s="90">
        <v>8.33</v>
      </c>
      <c r="G3" s="90">
        <f>F3</f>
        <v>8.33</v>
      </c>
      <c r="H3" s="91">
        <f>ROUND(I17*0.0833,2)</f>
        <v>239771.72</v>
      </c>
      <c r="I3" s="92">
        <f>H3</f>
        <v>239771.72</v>
      </c>
    </row>
    <row r="4" spans="1:9" ht="15">
      <c r="A4" s="88">
        <f>A3+1</f>
        <v>2</v>
      </c>
      <c r="B4" s="89" t="s">
        <v>577</v>
      </c>
      <c r="C4" s="89"/>
      <c r="D4" s="89"/>
      <c r="E4" s="89"/>
      <c r="F4" s="90">
        <v>8.33</v>
      </c>
      <c r="G4" s="90">
        <f>F4+F3</f>
        <v>16.66</v>
      </c>
      <c r="H4" s="91">
        <f>ROUND(I17*0.0833,2)</f>
        <v>239771.72</v>
      </c>
      <c r="I4" s="92">
        <f>H4+I3</f>
        <v>479543.44</v>
      </c>
    </row>
    <row r="5" spans="1:9" ht="15">
      <c r="A5" s="88">
        <f>A4+1</f>
        <v>3</v>
      </c>
      <c r="B5" s="89" t="s">
        <v>578</v>
      </c>
      <c r="C5" s="89"/>
      <c r="D5" s="89"/>
      <c r="E5" s="89"/>
      <c r="F5" s="90">
        <v>8.33</v>
      </c>
      <c r="G5" s="90">
        <f>F5+G4</f>
        <v>24.99</v>
      </c>
      <c r="H5" s="91">
        <f>H4</f>
        <v>239771.72</v>
      </c>
      <c r="I5" s="92">
        <f>H5+I4</f>
        <v>719315.16</v>
      </c>
    </row>
    <row r="6" spans="1:9" ht="15">
      <c r="A6" s="88">
        <f>A5+1</f>
        <v>4</v>
      </c>
      <c r="B6" s="89" t="s">
        <v>579</v>
      </c>
      <c r="C6" s="89"/>
      <c r="D6" s="89"/>
      <c r="E6" s="89"/>
      <c r="F6" s="90">
        <v>8.33</v>
      </c>
      <c r="G6" s="90">
        <f>F6+G5</f>
        <v>33.32</v>
      </c>
      <c r="H6" s="91">
        <f>H5</f>
        <v>239771.72</v>
      </c>
      <c r="I6" s="92">
        <f>H6+I5</f>
        <v>959086.88</v>
      </c>
    </row>
    <row r="7" spans="1:9" ht="15">
      <c r="A7" s="88">
        <f>A6+1</f>
        <v>5</v>
      </c>
      <c r="B7" s="89" t="s">
        <v>580</v>
      </c>
      <c r="C7" s="89"/>
      <c r="D7" s="89"/>
      <c r="E7" s="89"/>
      <c r="F7" s="90">
        <v>8.33</v>
      </c>
      <c r="G7" s="90">
        <f>F7+G6</f>
        <v>41.65</v>
      </c>
      <c r="H7" s="91">
        <f>H6</f>
        <v>239771.72</v>
      </c>
      <c r="I7" s="92">
        <f>H7+I6</f>
        <v>1198858.6</v>
      </c>
    </row>
    <row r="8" spans="1:9" ht="15">
      <c r="A8" s="88">
        <f>A7+1</f>
        <v>6</v>
      </c>
      <c r="B8" s="89" t="s">
        <v>581</v>
      </c>
      <c r="C8" s="89"/>
      <c r="D8" s="89"/>
      <c r="E8" s="89"/>
      <c r="F8" s="90">
        <v>8.33</v>
      </c>
      <c r="G8" s="90">
        <f>F8+G7</f>
        <v>49.98</v>
      </c>
      <c r="H8" s="91">
        <f>H7</f>
        <v>239771.72</v>
      </c>
      <c r="I8" s="92">
        <f>H8+I7</f>
        <v>1438630.32</v>
      </c>
    </row>
    <row r="9" spans="1:9" ht="15">
      <c r="A9" s="88">
        <f>A8+1</f>
        <v>7</v>
      </c>
      <c r="B9" s="89" t="s">
        <v>582</v>
      </c>
      <c r="C9" s="89"/>
      <c r="D9" s="89"/>
      <c r="E9" s="89"/>
      <c r="F9" s="90">
        <v>8.33</v>
      </c>
      <c r="G9" s="90">
        <f>F9+G8</f>
        <v>58.31</v>
      </c>
      <c r="H9" s="91">
        <f>H8</f>
        <v>239771.72</v>
      </c>
      <c r="I9" s="92">
        <f>H9+I8</f>
        <v>1678402.04</v>
      </c>
    </row>
    <row r="10" spans="1:9" ht="15">
      <c r="A10" s="88">
        <f>A9+1</f>
        <v>8</v>
      </c>
      <c r="B10" s="89" t="s">
        <v>583</v>
      </c>
      <c r="C10" s="89"/>
      <c r="D10" s="89"/>
      <c r="E10" s="89"/>
      <c r="F10" s="90">
        <v>8.33</v>
      </c>
      <c r="G10" s="90">
        <f>F10+G9</f>
        <v>66.64</v>
      </c>
      <c r="H10" s="91">
        <f>H9</f>
        <v>239771.72</v>
      </c>
      <c r="I10" s="92">
        <f>H10+I9</f>
        <v>1918173.76</v>
      </c>
    </row>
    <row r="11" spans="1:9" ht="15">
      <c r="A11" s="88">
        <f>A10+1</f>
        <v>9</v>
      </c>
      <c r="B11" s="89" t="s">
        <v>584</v>
      </c>
      <c r="C11" s="89"/>
      <c r="D11" s="89"/>
      <c r="E11" s="89"/>
      <c r="F11" s="90">
        <v>8.34</v>
      </c>
      <c r="G11" s="90">
        <f>F11+G10</f>
        <v>74.98</v>
      </c>
      <c r="H11" s="91">
        <f>ROUND(I17*0.0834,2)</f>
        <v>240059.56</v>
      </c>
      <c r="I11" s="92">
        <f>H11+I10</f>
        <v>2158233.32</v>
      </c>
    </row>
    <row r="12" spans="1:9" ht="15">
      <c r="A12" s="88">
        <f>A11+1</f>
        <v>10</v>
      </c>
      <c r="B12" s="89" t="s">
        <v>585</v>
      </c>
      <c r="C12" s="89"/>
      <c r="D12" s="89"/>
      <c r="E12" s="89"/>
      <c r="F12" s="90">
        <v>8.34</v>
      </c>
      <c r="G12" s="90">
        <f>F12+G11</f>
        <v>83.32</v>
      </c>
      <c r="H12" s="91">
        <f>H11</f>
        <v>240059.56</v>
      </c>
      <c r="I12" s="92">
        <f>H12+I11</f>
        <v>2398292.88</v>
      </c>
    </row>
    <row r="13" spans="1:9" ht="15">
      <c r="A13" s="88">
        <f>A12+1</f>
        <v>11</v>
      </c>
      <c r="B13" s="89" t="s">
        <v>586</v>
      </c>
      <c r="C13" s="89"/>
      <c r="D13" s="89"/>
      <c r="E13" s="89"/>
      <c r="F13" s="90">
        <v>8.34</v>
      </c>
      <c r="G13" s="90">
        <f>F13+G12</f>
        <v>91.66</v>
      </c>
      <c r="H13" s="91">
        <f>H12</f>
        <v>240059.56</v>
      </c>
      <c r="I13" s="92">
        <f>H13+I12</f>
        <v>2638352.44</v>
      </c>
    </row>
    <row r="14" spans="1:9" ht="15">
      <c r="A14" s="88">
        <f>A13+1</f>
        <v>12</v>
      </c>
      <c r="B14" s="89" t="s">
        <v>587</v>
      </c>
      <c r="C14" s="89"/>
      <c r="D14" s="89"/>
      <c r="E14" s="89"/>
      <c r="F14" s="90">
        <v>8.34</v>
      </c>
      <c r="G14" s="90">
        <f>F14+G13</f>
        <v>100</v>
      </c>
      <c r="H14" s="91">
        <v>240059.6</v>
      </c>
      <c r="I14" s="92">
        <f>H14+I13</f>
        <v>2878412.04</v>
      </c>
    </row>
    <row r="15" spans="1:9" ht="15">
      <c r="A15" s="93" t="s">
        <v>575</v>
      </c>
      <c r="B15" s="93"/>
      <c r="C15" s="93"/>
      <c r="D15" s="93"/>
      <c r="E15" s="93"/>
      <c r="F15" s="94">
        <f>SUM(F3:F14)</f>
        <v>100</v>
      </c>
      <c r="G15" s="94">
        <f>G14</f>
        <v>100</v>
      </c>
      <c r="H15" s="95">
        <f>SUM(H3:H14)</f>
        <v>2878412.04</v>
      </c>
      <c r="I15" s="96">
        <f>I14</f>
        <v>2878412.04</v>
      </c>
    </row>
    <row r="16" spans="1:9" ht="15">
      <c r="A16" s="97"/>
      <c r="B16" s="98"/>
      <c r="C16" s="98"/>
      <c r="D16" s="98"/>
      <c r="E16" s="98"/>
      <c r="F16" s="98"/>
      <c r="G16" s="99"/>
      <c r="H16" s="100"/>
      <c r="I16" s="101"/>
    </row>
    <row r="17" spans="1:15" ht="16.5">
      <c r="A17" s="102"/>
      <c r="B17" s="103"/>
      <c r="C17" s="103"/>
      <c r="D17" s="103"/>
      <c r="E17" s="103"/>
      <c r="F17" s="103"/>
      <c r="G17" s="104" t="s">
        <v>588</v>
      </c>
      <c r="H17" s="104"/>
      <c r="I17" s="105">
        <v>2878412.04</v>
      </c>
      <c r="K17" s="106"/>
      <c r="M17" s="106"/>
      <c r="O17" s="106"/>
    </row>
  </sheetData>
  <mergeCells count="16">
    <mergeCell ref="A1:I1"/>
    <mergeCell ref="B2:E2"/>
    <mergeCell ref="B3:E3"/>
    <mergeCell ref="B4:E4"/>
    <mergeCell ref="B5:E5"/>
    <mergeCell ref="B6:E6"/>
    <mergeCell ref="B7:E7"/>
    <mergeCell ref="B8:E8"/>
    <mergeCell ref="B9:E9"/>
    <mergeCell ref="B10:E10"/>
    <mergeCell ref="B11:E11"/>
    <mergeCell ref="B12:E12"/>
    <mergeCell ref="B13:E13"/>
    <mergeCell ref="B14:E14"/>
    <mergeCell ref="A15:E15"/>
    <mergeCell ref="G17:H17"/>
  </mergeCells>
  <printOptions/>
  <pageMargins left="0.511805555555555" right="0.511805555555555" top="0.7875" bottom="0.7875" header="0.511805555555555" footer="0.511805555555555"/>
  <pageSetup horizontalDpi="300" verticalDpi="300" orientation="portrait" paperSize="9" copies="1"/>
</worksheet>
</file>

<file path=xl/worksheets/sheet20.xml><?xml version="1.0" encoding="utf-8"?>
<worksheet xmlns="http://schemas.openxmlformats.org/spreadsheetml/2006/main" xmlns:r="http://schemas.openxmlformats.org/officeDocument/2006/relationships">
  <dimension ref="A1:N13"/>
  <sheetViews>
    <sheetView workbookViewId="0" topLeftCell="A1">
      <selection activeCell="A1" sqref="A1"/>
    </sheetView>
  </sheetViews>
  <sheetFormatPr defaultColWidth="9.140625" defaultRowHeight="15"/>
  <cols>
    <col min="1" max="11" width="8.7109375" style="0" customWidth="1"/>
    <col min="12" max="12" width="15.7109375" style="0" customWidth="1"/>
    <col min="13" max="13" width="16.7109375" style="0" customWidth="1"/>
    <col min="14" max="14" width="12.42187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897</v>
      </c>
      <c r="K5" s="260"/>
      <c r="L5" s="258"/>
      <c r="M5" s="258"/>
      <c r="N5" s="258"/>
    </row>
    <row r="6" spans="1:14" ht="15.75">
      <c r="A6" s="237" t="s">
        <v>804</v>
      </c>
      <c r="B6" s="238" t="s">
        <v>898</v>
      </c>
      <c r="C6" s="238"/>
      <c r="D6" s="238"/>
      <c r="E6" s="238"/>
      <c r="F6" s="238"/>
      <c r="G6" s="238"/>
      <c r="H6" s="238"/>
      <c r="I6" s="239" t="s">
        <v>833</v>
      </c>
      <c r="J6" s="240"/>
      <c r="K6" s="277">
        <v>6</v>
      </c>
      <c r="L6" s="258"/>
      <c r="M6" s="258"/>
      <c r="N6" s="258"/>
    </row>
    <row r="7" spans="1:14" ht="15.75" customHeight="1">
      <c r="A7" s="237" t="s">
        <v>807</v>
      </c>
      <c r="B7" s="262" t="s">
        <v>899</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284" t="s">
        <v>811</v>
      </c>
      <c r="M8" s="285" t="s">
        <v>812</v>
      </c>
      <c r="N8" s="286" t="s">
        <v>813</v>
      </c>
    </row>
    <row r="9" spans="1:14" ht="15">
      <c r="A9" s="122" t="s">
        <v>814</v>
      </c>
      <c r="B9" s="245" t="s">
        <v>815</v>
      </c>
      <c r="C9" s="245" t="s">
        <v>816</v>
      </c>
      <c r="D9" s="287" t="s">
        <v>817</v>
      </c>
      <c r="E9" s="287"/>
      <c r="F9" s="287"/>
      <c r="G9" s="287"/>
      <c r="H9" s="287"/>
      <c r="I9" s="287"/>
      <c r="J9" s="287"/>
      <c r="K9" s="287"/>
      <c r="L9" s="284"/>
      <c r="M9" s="285"/>
      <c r="N9" s="286"/>
    </row>
    <row r="10" spans="1:14" ht="18.75" customHeight="1">
      <c r="A10" s="88">
        <v>1</v>
      </c>
      <c r="B10" s="165">
        <v>1.5</v>
      </c>
      <c r="C10" s="165" t="s">
        <v>239</v>
      </c>
      <c r="D10" s="278" t="s">
        <v>623</v>
      </c>
      <c r="E10" s="278"/>
      <c r="F10" s="278"/>
      <c r="G10" s="278"/>
      <c r="H10" s="278"/>
      <c r="I10" s="278"/>
      <c r="J10" s="278"/>
      <c r="K10" s="278"/>
      <c r="L10" s="290" t="s">
        <v>900</v>
      </c>
      <c r="M10" s="270">
        <v>50</v>
      </c>
      <c r="N10" s="291">
        <v>4.5</v>
      </c>
    </row>
    <row r="11" spans="1:14" ht="15">
      <c r="A11" s="88">
        <v>2</v>
      </c>
      <c r="B11" s="165">
        <v>1</v>
      </c>
      <c r="C11" s="165" t="s">
        <v>819</v>
      </c>
      <c r="D11" s="318" t="s">
        <v>901</v>
      </c>
      <c r="E11" s="318"/>
      <c r="F11" s="318"/>
      <c r="G11" s="318"/>
      <c r="H11" s="318"/>
      <c r="I11" s="318"/>
      <c r="J11" s="318"/>
      <c r="K11" s="318"/>
      <c r="L11" s="290" t="s">
        <v>902</v>
      </c>
      <c r="M11" s="270">
        <v>50</v>
      </c>
      <c r="N11" s="291">
        <v>3</v>
      </c>
    </row>
    <row r="12" spans="1:14" ht="15">
      <c r="A12" s="88">
        <v>3</v>
      </c>
      <c r="B12" s="165">
        <v>1</v>
      </c>
      <c r="C12" s="165" t="s">
        <v>819</v>
      </c>
      <c r="D12" s="318" t="s">
        <v>519</v>
      </c>
      <c r="E12" s="318"/>
      <c r="F12" s="318"/>
      <c r="G12" s="318"/>
      <c r="H12" s="318"/>
      <c r="I12" s="318"/>
      <c r="J12" s="318"/>
      <c r="K12" s="318"/>
      <c r="L12" s="290" t="s">
        <v>902</v>
      </c>
      <c r="M12" s="270">
        <v>50</v>
      </c>
      <c r="N12" s="291">
        <v>3</v>
      </c>
    </row>
    <row r="13" spans="1:14" ht="15.75">
      <c r="A13" s="282">
        <v>4</v>
      </c>
      <c r="B13" s="254">
        <v>2</v>
      </c>
      <c r="C13" s="254" t="s">
        <v>213</v>
      </c>
      <c r="D13" s="283" t="s">
        <v>243</v>
      </c>
      <c r="E13" s="283"/>
      <c r="F13" s="283"/>
      <c r="G13" s="283"/>
      <c r="H13" s="283"/>
      <c r="I13" s="283"/>
      <c r="J13" s="283"/>
      <c r="K13" s="283"/>
      <c r="L13" s="308" t="s">
        <v>903</v>
      </c>
      <c r="M13" s="254">
        <v>50</v>
      </c>
      <c r="N13" s="256">
        <v>6</v>
      </c>
    </row>
  </sheetData>
  <mergeCells count="18">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s>
  <printOptions/>
  <pageMargins left="0.511805555555555" right="0.511805555555555" top="0.7875" bottom="0.7875" header="0.511805555555555" footer="0.511805555555555"/>
  <pageSetup horizontalDpi="300" verticalDpi="300" orientation="landscape" paperSize="9" copies="1"/>
</worksheet>
</file>

<file path=xl/worksheets/sheet21.xml><?xml version="1.0" encoding="utf-8"?>
<worksheet xmlns="http://schemas.openxmlformats.org/spreadsheetml/2006/main" xmlns:r="http://schemas.openxmlformats.org/officeDocument/2006/relationships">
  <dimension ref="A1:N14"/>
  <sheetViews>
    <sheetView workbookViewId="0" topLeftCell="A1">
      <selection activeCell="A1" sqref="A1"/>
    </sheetView>
  </sheetViews>
  <sheetFormatPr defaultColWidth="9.140625" defaultRowHeight="15"/>
  <cols>
    <col min="1" max="11" width="8.7109375" style="0" customWidth="1"/>
    <col min="12" max="12" width="20.28125" style="0" customWidth="1"/>
    <col min="13" max="13" width="14.00390625" style="0" customWidth="1"/>
    <col min="14" max="14" width="12.140625" style="0" customWidth="1"/>
    <col min="15" max="1025" width="8.7109375" style="0" customWidth="1"/>
  </cols>
  <sheetData>
    <row r="1" spans="1:14" ht="15" customHeight="1">
      <c r="A1" s="321" t="s">
        <v>796</v>
      </c>
      <c r="B1" s="321"/>
      <c r="C1" s="321"/>
      <c r="D1" s="321"/>
      <c r="E1" s="321"/>
      <c r="F1" s="321"/>
      <c r="G1" s="321"/>
      <c r="H1" s="321"/>
      <c r="I1" s="321"/>
      <c r="J1" s="321"/>
      <c r="K1" s="321"/>
      <c r="L1" s="322" t="s">
        <v>797</v>
      </c>
      <c r="M1" s="322"/>
      <c r="N1" s="322"/>
    </row>
    <row r="2" spans="1:14" ht="15">
      <c r="A2" s="321"/>
      <c r="B2" s="321"/>
      <c r="C2" s="321"/>
      <c r="D2" s="321"/>
      <c r="E2" s="321"/>
      <c r="F2" s="321"/>
      <c r="G2" s="321"/>
      <c r="H2" s="321"/>
      <c r="I2" s="321"/>
      <c r="J2" s="321"/>
      <c r="K2" s="321"/>
      <c r="L2" s="322"/>
      <c r="M2" s="322"/>
      <c r="N2" s="322"/>
    </row>
    <row r="3" spans="1:14" ht="15">
      <c r="A3" s="323" t="s">
        <v>798</v>
      </c>
      <c r="B3" s="323"/>
      <c r="C3" s="323"/>
      <c r="D3" s="323"/>
      <c r="E3" s="323"/>
      <c r="F3" s="323"/>
      <c r="G3" s="323"/>
      <c r="H3" s="323"/>
      <c r="I3" s="323"/>
      <c r="J3" s="323"/>
      <c r="K3" s="323"/>
      <c r="L3" s="322"/>
      <c r="M3" s="322"/>
      <c r="N3" s="322"/>
    </row>
    <row r="4" spans="1:14" ht="15">
      <c r="A4" s="323" t="s">
        <v>799</v>
      </c>
      <c r="B4" s="323"/>
      <c r="C4" s="323"/>
      <c r="D4" s="323"/>
      <c r="E4" s="323"/>
      <c r="F4" s="323"/>
      <c r="G4" s="323"/>
      <c r="H4" s="323"/>
      <c r="I4" s="323"/>
      <c r="J4" s="323"/>
      <c r="K4" s="323"/>
      <c r="L4" s="322"/>
      <c r="M4" s="322"/>
      <c r="N4" s="322"/>
    </row>
    <row r="5" spans="1:14" ht="15">
      <c r="A5" s="324" t="s">
        <v>800</v>
      </c>
      <c r="B5" s="185" t="s">
        <v>801</v>
      </c>
      <c r="C5" s="185"/>
      <c r="D5" s="185"/>
      <c r="E5" s="185"/>
      <c r="F5" s="185"/>
      <c r="G5" s="185"/>
      <c r="H5" s="185"/>
      <c r="I5" s="325" t="s">
        <v>802</v>
      </c>
      <c r="J5" s="326" t="s">
        <v>868</v>
      </c>
      <c r="K5" s="326"/>
      <c r="L5" s="322"/>
      <c r="M5" s="322"/>
      <c r="N5" s="322"/>
    </row>
    <row r="6" spans="1:14" ht="15">
      <c r="A6" s="324" t="s">
        <v>804</v>
      </c>
      <c r="B6" s="185" t="s">
        <v>898</v>
      </c>
      <c r="C6" s="185"/>
      <c r="D6" s="185"/>
      <c r="E6" s="185"/>
      <c r="F6" s="185"/>
      <c r="G6" s="185"/>
      <c r="H6" s="185"/>
      <c r="I6" s="325" t="s">
        <v>833</v>
      </c>
      <c r="J6" s="327"/>
      <c r="K6" s="274">
        <v>6</v>
      </c>
      <c r="L6" s="322"/>
      <c r="M6" s="322"/>
      <c r="N6" s="322"/>
    </row>
    <row r="7" spans="1:14" ht="15" customHeight="1">
      <c r="A7" s="324" t="s">
        <v>807</v>
      </c>
      <c r="B7" s="280" t="s">
        <v>904</v>
      </c>
      <c r="C7" s="280"/>
      <c r="D7" s="280"/>
      <c r="E7" s="280"/>
      <c r="F7" s="280"/>
      <c r="G7" s="280"/>
      <c r="H7" s="280"/>
      <c r="I7" s="280"/>
      <c r="J7" s="280"/>
      <c r="K7" s="280"/>
      <c r="L7" s="328" t="s">
        <v>809</v>
      </c>
      <c r="M7" s="328"/>
      <c r="N7" s="328"/>
    </row>
    <row r="8" spans="1:14" ht="15" customHeight="1">
      <c r="A8" s="323" t="s">
        <v>810</v>
      </c>
      <c r="B8" s="323"/>
      <c r="C8" s="323"/>
      <c r="D8" s="323"/>
      <c r="E8" s="323"/>
      <c r="F8" s="323"/>
      <c r="G8" s="323"/>
      <c r="H8" s="323"/>
      <c r="I8" s="323"/>
      <c r="J8" s="323"/>
      <c r="K8" s="323"/>
      <c r="L8" s="329" t="s">
        <v>811</v>
      </c>
      <c r="M8" s="330" t="s">
        <v>812</v>
      </c>
      <c r="N8" s="331" t="s">
        <v>813</v>
      </c>
    </row>
    <row r="9" spans="1:14" ht="15">
      <c r="A9" s="122" t="s">
        <v>814</v>
      </c>
      <c r="B9" s="245" t="s">
        <v>815</v>
      </c>
      <c r="C9" s="245" t="s">
        <v>816</v>
      </c>
      <c r="D9" s="287" t="s">
        <v>817</v>
      </c>
      <c r="E9" s="287"/>
      <c r="F9" s="287"/>
      <c r="G9" s="287"/>
      <c r="H9" s="287"/>
      <c r="I9" s="287"/>
      <c r="J9" s="287"/>
      <c r="K9" s="287"/>
      <c r="L9" s="329"/>
      <c r="M9" s="330"/>
      <c r="N9" s="331"/>
    </row>
    <row r="10" spans="1:14" ht="19.5" customHeight="1">
      <c r="A10" s="88">
        <v>1</v>
      </c>
      <c r="B10" s="165">
        <v>1.75</v>
      </c>
      <c r="C10" s="165" t="s">
        <v>239</v>
      </c>
      <c r="D10" s="318" t="s">
        <v>623</v>
      </c>
      <c r="E10" s="318"/>
      <c r="F10" s="318"/>
      <c r="G10" s="318"/>
      <c r="H10" s="318"/>
      <c r="I10" s="318"/>
      <c r="J10" s="318"/>
      <c r="K10" s="318"/>
      <c r="L10" s="290" t="s">
        <v>905</v>
      </c>
      <c r="M10" s="270">
        <v>50</v>
      </c>
      <c r="N10" s="291">
        <v>5.25</v>
      </c>
    </row>
    <row r="11" spans="1:14" ht="15">
      <c r="A11" s="88">
        <f>A10+1</f>
        <v>2</v>
      </c>
      <c r="B11" s="165">
        <v>1.75</v>
      </c>
      <c r="C11" s="165" t="s">
        <v>239</v>
      </c>
      <c r="D11" s="318" t="s">
        <v>624</v>
      </c>
      <c r="E11" s="318"/>
      <c r="F11" s="318"/>
      <c r="G11" s="318"/>
      <c r="H11" s="318"/>
      <c r="I11" s="318"/>
      <c r="J11" s="318"/>
      <c r="K11" s="318"/>
      <c r="L11" s="290" t="s">
        <v>905</v>
      </c>
      <c r="M11" s="270">
        <v>50</v>
      </c>
      <c r="N11" s="291">
        <v>5.25</v>
      </c>
    </row>
    <row r="12" spans="1:14" ht="15">
      <c r="A12" s="88">
        <v>3</v>
      </c>
      <c r="B12" s="165">
        <v>1</v>
      </c>
      <c r="C12" s="165" t="s">
        <v>819</v>
      </c>
      <c r="D12" s="318" t="s">
        <v>516</v>
      </c>
      <c r="E12" s="318"/>
      <c r="F12" s="318"/>
      <c r="G12" s="318"/>
      <c r="H12" s="318"/>
      <c r="I12" s="318"/>
      <c r="J12" s="318"/>
      <c r="K12" s="318"/>
      <c r="L12" s="290" t="s">
        <v>902</v>
      </c>
      <c r="M12" s="270">
        <v>50</v>
      </c>
      <c r="N12" s="291">
        <v>3</v>
      </c>
    </row>
    <row r="13" spans="1:14" ht="15">
      <c r="A13" s="88">
        <v>4</v>
      </c>
      <c r="B13" s="165">
        <v>1</v>
      </c>
      <c r="C13" s="165" t="s">
        <v>819</v>
      </c>
      <c r="D13" s="318" t="s">
        <v>519</v>
      </c>
      <c r="E13" s="318"/>
      <c r="F13" s="318"/>
      <c r="G13" s="318"/>
      <c r="H13" s="318"/>
      <c r="I13" s="318"/>
      <c r="J13" s="318"/>
      <c r="K13" s="318"/>
      <c r="L13" s="290" t="s">
        <v>902</v>
      </c>
      <c r="M13" s="165">
        <v>50</v>
      </c>
      <c r="N13" s="249">
        <v>3</v>
      </c>
    </row>
    <row r="14" spans="1:14" ht="15.75">
      <c r="A14" s="282">
        <v>5</v>
      </c>
      <c r="B14" s="254">
        <v>2</v>
      </c>
      <c r="C14" s="254" t="s">
        <v>213</v>
      </c>
      <c r="D14" s="283" t="s">
        <v>243</v>
      </c>
      <c r="E14" s="283"/>
      <c r="F14" s="283"/>
      <c r="G14" s="283"/>
      <c r="H14" s="283"/>
      <c r="I14" s="283"/>
      <c r="J14" s="283"/>
      <c r="K14" s="283"/>
      <c r="L14" s="313" t="s">
        <v>903</v>
      </c>
      <c r="M14" s="254">
        <v>50</v>
      </c>
      <c r="N14" s="256">
        <v>6</v>
      </c>
    </row>
  </sheetData>
  <mergeCells count="19">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s>
  <printOptions/>
  <pageMargins left="0.511805555555555" right="0.511805555555555" top="0.7875" bottom="0.7875" header="0.511805555555555" footer="0.511805555555555"/>
  <pageSetup horizontalDpi="300" verticalDpi="300" orientation="landscape" paperSize="9" copies="1"/>
</worksheet>
</file>

<file path=xl/worksheets/sheet22.xml><?xml version="1.0" encoding="utf-8"?>
<worksheet xmlns="http://schemas.openxmlformats.org/spreadsheetml/2006/main" xmlns:r="http://schemas.openxmlformats.org/officeDocument/2006/relationships">
  <dimension ref="A1:N13"/>
  <sheetViews>
    <sheetView workbookViewId="0" topLeftCell="A1">
      <selection activeCell="A1" sqref="A1"/>
    </sheetView>
  </sheetViews>
  <sheetFormatPr defaultColWidth="9.140625" defaultRowHeight="15"/>
  <cols>
    <col min="1" max="11" width="8.7109375" style="0" customWidth="1"/>
    <col min="12" max="12" width="19.8515625" style="0" customWidth="1"/>
    <col min="13" max="13" width="14.7109375" style="0" customWidth="1"/>
    <col min="14" max="14" width="11.5742187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868</v>
      </c>
      <c r="K5" s="260"/>
      <c r="L5" s="258"/>
      <c r="M5" s="258"/>
      <c r="N5" s="258"/>
    </row>
    <row r="6" spans="1:14" ht="15.75">
      <c r="A6" s="237" t="s">
        <v>804</v>
      </c>
      <c r="B6" s="238" t="s">
        <v>898</v>
      </c>
      <c r="C6" s="238"/>
      <c r="D6" s="238"/>
      <c r="E6" s="238"/>
      <c r="F6" s="238"/>
      <c r="G6" s="238"/>
      <c r="H6" s="238"/>
      <c r="I6" s="239" t="s">
        <v>833</v>
      </c>
      <c r="J6" s="240"/>
      <c r="K6" s="277">
        <v>2</v>
      </c>
      <c r="L6" s="258"/>
      <c r="M6" s="258"/>
      <c r="N6" s="258"/>
    </row>
    <row r="7" spans="1:14" ht="15.75" customHeight="1">
      <c r="A7" s="237" t="s">
        <v>807</v>
      </c>
      <c r="B7" s="262" t="s">
        <v>906</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284" t="s">
        <v>811</v>
      </c>
      <c r="M8" s="285" t="s">
        <v>812</v>
      </c>
      <c r="N8" s="286" t="s">
        <v>813</v>
      </c>
    </row>
    <row r="9" spans="1:14" ht="15">
      <c r="A9" s="122" t="s">
        <v>814</v>
      </c>
      <c r="B9" s="245" t="s">
        <v>815</v>
      </c>
      <c r="C9" s="245" t="s">
        <v>816</v>
      </c>
      <c r="D9" s="287" t="s">
        <v>817</v>
      </c>
      <c r="E9" s="287"/>
      <c r="F9" s="287"/>
      <c r="G9" s="287"/>
      <c r="H9" s="287"/>
      <c r="I9" s="287"/>
      <c r="J9" s="287"/>
      <c r="K9" s="287"/>
      <c r="L9" s="284"/>
      <c r="M9" s="285"/>
      <c r="N9" s="286"/>
    </row>
    <row r="10" spans="1:14" ht="21" customHeight="1">
      <c r="A10" s="88">
        <v>1</v>
      </c>
      <c r="B10" s="165">
        <v>1.5</v>
      </c>
      <c r="C10" s="165" t="s">
        <v>239</v>
      </c>
      <c r="D10" s="278" t="s">
        <v>625</v>
      </c>
      <c r="E10" s="278"/>
      <c r="F10" s="278"/>
      <c r="G10" s="278"/>
      <c r="H10" s="278"/>
      <c r="I10" s="278"/>
      <c r="J10" s="278"/>
      <c r="K10" s="278"/>
      <c r="L10" s="290" t="s">
        <v>825</v>
      </c>
      <c r="M10" s="270">
        <v>50</v>
      </c>
      <c r="N10" s="291">
        <v>1.5</v>
      </c>
    </row>
    <row r="11" spans="1:14" ht="20.25" customHeight="1">
      <c r="A11" s="88">
        <v>2</v>
      </c>
      <c r="B11" s="165">
        <v>1</v>
      </c>
      <c r="C11" s="165" t="s">
        <v>819</v>
      </c>
      <c r="D11" s="278" t="s">
        <v>516</v>
      </c>
      <c r="E11" s="278"/>
      <c r="F11" s="278"/>
      <c r="G11" s="278"/>
      <c r="H11" s="278"/>
      <c r="I11" s="278"/>
      <c r="J11" s="278"/>
      <c r="K11" s="278"/>
      <c r="L11" s="290" t="s">
        <v>821</v>
      </c>
      <c r="M11" s="270">
        <v>50</v>
      </c>
      <c r="N11" s="291">
        <v>1</v>
      </c>
    </row>
    <row r="12" spans="1:14" ht="18" customHeight="1">
      <c r="A12" s="88">
        <v>3</v>
      </c>
      <c r="B12" s="165">
        <v>1</v>
      </c>
      <c r="C12" s="165" t="s">
        <v>819</v>
      </c>
      <c r="D12" s="278" t="s">
        <v>519</v>
      </c>
      <c r="E12" s="278"/>
      <c r="F12" s="278"/>
      <c r="G12" s="278"/>
      <c r="H12" s="278"/>
      <c r="I12" s="278"/>
      <c r="J12" s="278"/>
      <c r="K12" s="278"/>
      <c r="L12" s="290" t="s">
        <v>821</v>
      </c>
      <c r="M12" s="270">
        <v>50</v>
      </c>
      <c r="N12" s="291">
        <v>1</v>
      </c>
    </row>
    <row r="13" spans="1:14" ht="15.75">
      <c r="A13" s="282">
        <v>4</v>
      </c>
      <c r="B13" s="254">
        <v>2</v>
      </c>
      <c r="C13" s="254" t="s">
        <v>213</v>
      </c>
      <c r="D13" s="332" t="s">
        <v>243</v>
      </c>
      <c r="E13" s="332"/>
      <c r="F13" s="332"/>
      <c r="G13" s="332"/>
      <c r="H13" s="332"/>
      <c r="I13" s="332"/>
      <c r="J13" s="332"/>
      <c r="K13" s="332"/>
      <c r="L13" s="313" t="s">
        <v>824</v>
      </c>
      <c r="M13" s="254">
        <v>50</v>
      </c>
      <c r="N13" s="256">
        <v>2</v>
      </c>
    </row>
  </sheetData>
  <mergeCells count="18">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s>
  <printOptions/>
  <pageMargins left="0.511805555555555" right="0.511805555555555" top="0.7875" bottom="0.7875" header="0.511805555555555" footer="0.511805555555555"/>
  <pageSetup horizontalDpi="300" verticalDpi="300" orientation="landscape" paperSize="9" copies="1"/>
</worksheet>
</file>

<file path=xl/worksheets/sheet23.xml><?xml version="1.0" encoding="utf-8"?>
<worksheet xmlns="http://schemas.openxmlformats.org/spreadsheetml/2006/main" xmlns:r="http://schemas.openxmlformats.org/officeDocument/2006/relationships">
  <dimension ref="A1:N14"/>
  <sheetViews>
    <sheetView workbookViewId="0" topLeftCell="A1">
      <selection activeCell="A1" sqref="A1"/>
    </sheetView>
  </sheetViews>
  <sheetFormatPr defaultColWidth="9.140625" defaultRowHeight="15"/>
  <cols>
    <col min="1" max="11" width="8.7109375" style="0" customWidth="1"/>
    <col min="12" max="12" width="19.57421875" style="0" customWidth="1"/>
    <col min="13" max="13" width="14.00390625" style="0" customWidth="1"/>
    <col min="14" max="14" width="11.8515625" style="0" customWidth="1"/>
    <col min="15" max="1025" width="8.7109375" style="0" customWidth="1"/>
  </cols>
  <sheetData>
    <row r="1" spans="1:14" ht="15" customHeight="1">
      <c r="A1" s="321" t="s">
        <v>796</v>
      </c>
      <c r="B1" s="321"/>
      <c r="C1" s="321"/>
      <c r="D1" s="321"/>
      <c r="E1" s="321"/>
      <c r="F1" s="321"/>
      <c r="G1" s="321"/>
      <c r="H1" s="321"/>
      <c r="I1" s="321"/>
      <c r="J1" s="321"/>
      <c r="K1" s="321"/>
      <c r="L1" s="258" t="s">
        <v>797</v>
      </c>
      <c r="M1" s="258"/>
      <c r="N1" s="258"/>
    </row>
    <row r="2" spans="1:14" ht="15">
      <c r="A2" s="321"/>
      <c r="B2" s="321"/>
      <c r="C2" s="321"/>
      <c r="D2" s="321"/>
      <c r="E2" s="321"/>
      <c r="F2" s="321"/>
      <c r="G2" s="321"/>
      <c r="H2" s="321"/>
      <c r="I2" s="321"/>
      <c r="J2" s="321"/>
      <c r="K2" s="321"/>
      <c r="L2" s="258"/>
      <c r="M2" s="258"/>
      <c r="N2" s="258"/>
    </row>
    <row r="3" spans="1:14" ht="15">
      <c r="A3" s="323" t="s">
        <v>798</v>
      </c>
      <c r="B3" s="323"/>
      <c r="C3" s="323"/>
      <c r="D3" s="323"/>
      <c r="E3" s="323"/>
      <c r="F3" s="323"/>
      <c r="G3" s="323"/>
      <c r="H3" s="323"/>
      <c r="I3" s="323"/>
      <c r="J3" s="323"/>
      <c r="K3" s="323"/>
      <c r="L3" s="258"/>
      <c r="M3" s="258"/>
      <c r="N3" s="258"/>
    </row>
    <row r="4" spans="1:14" ht="15">
      <c r="A4" s="323" t="s">
        <v>799</v>
      </c>
      <c r="B4" s="323"/>
      <c r="C4" s="323"/>
      <c r="D4" s="323"/>
      <c r="E4" s="323"/>
      <c r="F4" s="323"/>
      <c r="G4" s="323"/>
      <c r="H4" s="323"/>
      <c r="I4" s="323"/>
      <c r="J4" s="323"/>
      <c r="K4" s="323"/>
      <c r="L4" s="258"/>
      <c r="M4" s="258"/>
      <c r="N4" s="258"/>
    </row>
    <row r="5" spans="1:14" ht="15">
      <c r="A5" s="324" t="s">
        <v>800</v>
      </c>
      <c r="B5" s="185" t="s">
        <v>801</v>
      </c>
      <c r="C5" s="185"/>
      <c r="D5" s="185"/>
      <c r="E5" s="185"/>
      <c r="F5" s="185"/>
      <c r="G5" s="185"/>
      <c r="H5" s="185"/>
      <c r="I5" s="325" t="s">
        <v>802</v>
      </c>
      <c r="J5" s="326" t="s">
        <v>907</v>
      </c>
      <c r="K5" s="326"/>
      <c r="L5" s="258"/>
      <c r="M5" s="258"/>
      <c r="N5" s="258"/>
    </row>
    <row r="6" spans="1:14" ht="15.75">
      <c r="A6" s="324" t="s">
        <v>804</v>
      </c>
      <c r="B6" s="185" t="s">
        <v>898</v>
      </c>
      <c r="C6" s="185"/>
      <c r="D6" s="185"/>
      <c r="E6" s="185"/>
      <c r="F6" s="185"/>
      <c r="G6" s="185"/>
      <c r="H6" s="185"/>
      <c r="I6" s="325" t="s">
        <v>833</v>
      </c>
      <c r="J6" s="327"/>
      <c r="K6" s="274">
        <v>6</v>
      </c>
      <c r="L6" s="258"/>
      <c r="M6" s="258"/>
      <c r="N6" s="258"/>
    </row>
    <row r="7" spans="1:14" ht="15.75" customHeight="1">
      <c r="A7" s="324" t="s">
        <v>807</v>
      </c>
      <c r="B7" s="280" t="s">
        <v>908</v>
      </c>
      <c r="C7" s="280"/>
      <c r="D7" s="280"/>
      <c r="E7" s="280"/>
      <c r="F7" s="280"/>
      <c r="G7" s="280"/>
      <c r="H7" s="280"/>
      <c r="I7" s="280"/>
      <c r="J7" s="280"/>
      <c r="K7" s="280"/>
      <c r="L7" s="263" t="s">
        <v>809</v>
      </c>
      <c r="M7" s="263"/>
      <c r="N7" s="263"/>
    </row>
    <row r="8" spans="1:14" ht="15" customHeight="1">
      <c r="A8" s="323" t="s">
        <v>810</v>
      </c>
      <c r="B8" s="323"/>
      <c r="C8" s="323"/>
      <c r="D8" s="323"/>
      <c r="E8" s="323"/>
      <c r="F8" s="323"/>
      <c r="G8" s="323"/>
      <c r="H8" s="323"/>
      <c r="I8" s="323"/>
      <c r="J8" s="323"/>
      <c r="K8" s="323"/>
      <c r="L8" s="333" t="s">
        <v>811</v>
      </c>
      <c r="M8" s="334" t="s">
        <v>812</v>
      </c>
      <c r="N8" s="335" t="s">
        <v>813</v>
      </c>
    </row>
    <row r="9" spans="1:14" ht="15">
      <c r="A9" s="122" t="s">
        <v>814</v>
      </c>
      <c r="B9" s="245" t="s">
        <v>815</v>
      </c>
      <c r="C9" s="245" t="s">
        <v>816</v>
      </c>
      <c r="D9" s="287" t="s">
        <v>817</v>
      </c>
      <c r="E9" s="287"/>
      <c r="F9" s="287"/>
      <c r="G9" s="287"/>
      <c r="H9" s="287"/>
      <c r="I9" s="287"/>
      <c r="J9" s="287"/>
      <c r="K9" s="287"/>
      <c r="L9" s="333"/>
      <c r="M9" s="334"/>
      <c r="N9" s="335"/>
    </row>
    <row r="10" spans="1:14" ht="15">
      <c r="A10" s="88">
        <v>1</v>
      </c>
      <c r="B10" s="165">
        <v>2</v>
      </c>
      <c r="C10" s="165" t="s">
        <v>239</v>
      </c>
      <c r="D10" s="280" t="s">
        <v>565</v>
      </c>
      <c r="E10" s="280"/>
      <c r="F10" s="280"/>
      <c r="G10" s="280"/>
      <c r="H10" s="280"/>
      <c r="I10" s="280"/>
      <c r="J10" s="280"/>
      <c r="K10" s="280"/>
      <c r="L10" s="290" t="s">
        <v>903</v>
      </c>
      <c r="M10" s="270">
        <v>50</v>
      </c>
      <c r="N10" s="291">
        <v>6</v>
      </c>
    </row>
    <row r="11" spans="1:14" ht="15">
      <c r="A11" s="88">
        <v>2</v>
      </c>
      <c r="B11" s="165">
        <v>4</v>
      </c>
      <c r="C11" s="165" t="s">
        <v>239</v>
      </c>
      <c r="D11" s="280" t="s">
        <v>623</v>
      </c>
      <c r="E11" s="280"/>
      <c r="F11" s="280"/>
      <c r="G11" s="280"/>
      <c r="H11" s="280"/>
      <c r="I11" s="280"/>
      <c r="J11" s="280"/>
      <c r="K11" s="280"/>
      <c r="L11" s="290" t="s">
        <v>909</v>
      </c>
      <c r="M11" s="270">
        <v>50</v>
      </c>
      <c r="N11" s="291">
        <v>12</v>
      </c>
    </row>
    <row r="12" spans="1:14" ht="15">
      <c r="A12" s="88">
        <v>3</v>
      </c>
      <c r="B12" s="165">
        <v>1</v>
      </c>
      <c r="C12" s="165" t="s">
        <v>819</v>
      </c>
      <c r="D12" s="280" t="s">
        <v>516</v>
      </c>
      <c r="E12" s="280"/>
      <c r="F12" s="280"/>
      <c r="G12" s="280"/>
      <c r="H12" s="280"/>
      <c r="I12" s="280"/>
      <c r="J12" s="280"/>
      <c r="K12" s="280"/>
      <c r="L12" s="290" t="s">
        <v>902</v>
      </c>
      <c r="M12" s="270">
        <v>50</v>
      </c>
      <c r="N12" s="291">
        <v>3</v>
      </c>
    </row>
    <row r="13" spans="1:14" ht="15">
      <c r="A13" s="88">
        <v>4</v>
      </c>
      <c r="B13" s="165">
        <v>1</v>
      </c>
      <c r="C13" s="165" t="s">
        <v>819</v>
      </c>
      <c r="D13" s="280" t="s">
        <v>519</v>
      </c>
      <c r="E13" s="280"/>
      <c r="F13" s="280"/>
      <c r="G13" s="280"/>
      <c r="H13" s="280"/>
      <c r="I13" s="280"/>
      <c r="J13" s="280"/>
      <c r="K13" s="280"/>
      <c r="L13" s="290" t="s">
        <v>902</v>
      </c>
      <c r="M13" s="165">
        <v>50</v>
      </c>
      <c r="N13" s="249">
        <v>3</v>
      </c>
    </row>
    <row r="14" spans="1:14" ht="15.75">
      <c r="A14" s="282">
        <v>5</v>
      </c>
      <c r="B14" s="254">
        <v>5</v>
      </c>
      <c r="C14" s="254" t="s">
        <v>213</v>
      </c>
      <c r="D14" s="283" t="s">
        <v>243</v>
      </c>
      <c r="E14" s="283"/>
      <c r="F14" s="283"/>
      <c r="G14" s="283"/>
      <c r="H14" s="283"/>
      <c r="I14" s="283"/>
      <c r="J14" s="283"/>
      <c r="K14" s="283"/>
      <c r="L14" s="308" t="s">
        <v>910</v>
      </c>
      <c r="M14" s="254">
        <v>50</v>
      </c>
      <c r="N14" s="256">
        <v>15</v>
      </c>
    </row>
  </sheetData>
  <mergeCells count="19">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s>
  <printOptions/>
  <pageMargins left="0.511805555555555" right="0.511805555555555" top="0.7875" bottom="0.7875" header="0.511805555555555" footer="0.511805555555555"/>
  <pageSetup horizontalDpi="300" verticalDpi="300" orientation="landscape" paperSize="9" copies="1"/>
</worksheet>
</file>

<file path=xl/worksheets/sheet24.xml><?xml version="1.0" encoding="utf-8"?>
<worksheet xmlns="http://schemas.openxmlformats.org/spreadsheetml/2006/main" xmlns:r="http://schemas.openxmlformats.org/officeDocument/2006/relationships">
  <dimension ref="A1:N14"/>
  <sheetViews>
    <sheetView workbookViewId="0" topLeftCell="A1">
      <selection activeCell="A1" sqref="A1"/>
    </sheetView>
  </sheetViews>
  <sheetFormatPr defaultColWidth="9.140625" defaultRowHeight="15"/>
  <cols>
    <col min="1" max="11" width="8.7109375" style="0" customWidth="1"/>
    <col min="12" max="12" width="19.421875" style="0" customWidth="1"/>
    <col min="13" max="13" width="13.8515625" style="0" customWidth="1"/>
    <col min="14" max="14" width="13.2812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ustomHeight="1">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911</v>
      </c>
      <c r="K5" s="260"/>
      <c r="L5" s="258"/>
      <c r="M5" s="258"/>
      <c r="N5" s="258"/>
    </row>
    <row r="6" spans="1:14" ht="15.75">
      <c r="A6" s="237" t="s">
        <v>804</v>
      </c>
      <c r="B6" s="238" t="s">
        <v>898</v>
      </c>
      <c r="C6" s="238"/>
      <c r="D6" s="238"/>
      <c r="E6" s="238"/>
      <c r="F6" s="238"/>
      <c r="G6" s="238"/>
      <c r="H6" s="238"/>
      <c r="I6" s="239" t="s">
        <v>833</v>
      </c>
      <c r="J6" s="240"/>
      <c r="K6" s="277">
        <v>2</v>
      </c>
      <c r="L6" s="258"/>
      <c r="M6" s="258"/>
      <c r="N6" s="258"/>
    </row>
    <row r="7" spans="1:14" ht="15.75" customHeight="1">
      <c r="A7" s="237" t="s">
        <v>807</v>
      </c>
      <c r="B7" s="262" t="s">
        <v>912</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334" t="s">
        <v>811</v>
      </c>
      <c r="M8" s="334" t="s">
        <v>812</v>
      </c>
      <c r="N8" s="335" t="s">
        <v>813</v>
      </c>
    </row>
    <row r="9" spans="1:14" ht="15">
      <c r="A9" s="122" t="s">
        <v>814</v>
      </c>
      <c r="B9" s="245" t="s">
        <v>815</v>
      </c>
      <c r="C9" s="245" t="s">
        <v>816</v>
      </c>
      <c r="D9" s="287" t="s">
        <v>817</v>
      </c>
      <c r="E9" s="287"/>
      <c r="F9" s="287"/>
      <c r="G9" s="287"/>
      <c r="H9" s="287"/>
      <c r="I9" s="287"/>
      <c r="J9" s="287"/>
      <c r="K9" s="287"/>
      <c r="L9" s="334"/>
      <c r="M9" s="334"/>
      <c r="N9" s="335"/>
    </row>
    <row r="10" spans="1:14" ht="15">
      <c r="A10" s="88">
        <v>1</v>
      </c>
      <c r="B10" s="165">
        <v>7.5</v>
      </c>
      <c r="C10" s="165" t="s">
        <v>239</v>
      </c>
      <c r="D10" s="280" t="s">
        <v>545</v>
      </c>
      <c r="E10" s="280"/>
      <c r="F10" s="280"/>
      <c r="G10" s="280"/>
      <c r="H10" s="280"/>
      <c r="I10" s="280"/>
      <c r="J10" s="280"/>
      <c r="K10" s="280"/>
      <c r="L10" s="270" t="s">
        <v>913</v>
      </c>
      <c r="M10" s="270">
        <v>50</v>
      </c>
      <c r="N10" s="291">
        <v>7.5</v>
      </c>
    </row>
    <row r="11" spans="1:14" ht="15" customHeight="1">
      <c r="A11" s="88">
        <v>2</v>
      </c>
      <c r="B11" s="165">
        <v>7.5</v>
      </c>
      <c r="C11" s="165" t="s">
        <v>239</v>
      </c>
      <c r="D11" s="280" t="s">
        <v>547</v>
      </c>
      <c r="E11" s="280"/>
      <c r="F11" s="280"/>
      <c r="G11" s="280"/>
      <c r="H11" s="280"/>
      <c r="I11" s="280"/>
      <c r="J11" s="280"/>
      <c r="K11" s="280"/>
      <c r="L11" s="270" t="s">
        <v>913</v>
      </c>
      <c r="M11" s="270">
        <v>50</v>
      </c>
      <c r="N11" s="291">
        <v>7.5</v>
      </c>
    </row>
    <row r="12" spans="1:14" ht="15">
      <c r="A12" s="88">
        <v>3</v>
      </c>
      <c r="B12" s="165">
        <v>1</v>
      </c>
      <c r="C12" s="165" t="s">
        <v>819</v>
      </c>
      <c r="D12" s="280" t="s">
        <v>516</v>
      </c>
      <c r="E12" s="280"/>
      <c r="F12" s="280"/>
      <c r="G12" s="280"/>
      <c r="H12" s="280"/>
      <c r="I12" s="280"/>
      <c r="J12" s="280"/>
      <c r="K12" s="280"/>
      <c r="L12" s="270" t="s">
        <v>821</v>
      </c>
      <c r="M12" s="270">
        <v>50</v>
      </c>
      <c r="N12" s="291">
        <v>1</v>
      </c>
    </row>
    <row r="13" spans="1:14" ht="15">
      <c r="A13" s="88">
        <v>4</v>
      </c>
      <c r="B13" s="165">
        <v>1</v>
      </c>
      <c r="C13" s="165" t="s">
        <v>819</v>
      </c>
      <c r="D13" s="280" t="s">
        <v>519</v>
      </c>
      <c r="E13" s="280"/>
      <c r="F13" s="280"/>
      <c r="G13" s="280"/>
      <c r="H13" s="280"/>
      <c r="I13" s="280"/>
      <c r="J13" s="280"/>
      <c r="K13" s="280"/>
      <c r="L13" s="270" t="s">
        <v>821</v>
      </c>
      <c r="M13" s="165">
        <v>50</v>
      </c>
      <c r="N13" s="249">
        <v>1</v>
      </c>
    </row>
    <row r="14" spans="1:14" ht="15.75">
      <c r="A14" s="282">
        <v>5</v>
      </c>
      <c r="B14" s="254">
        <v>5</v>
      </c>
      <c r="C14" s="254" t="s">
        <v>213</v>
      </c>
      <c r="D14" s="283" t="s">
        <v>243</v>
      </c>
      <c r="E14" s="283"/>
      <c r="F14" s="283"/>
      <c r="G14" s="283"/>
      <c r="H14" s="283"/>
      <c r="I14" s="283"/>
      <c r="J14" s="283"/>
      <c r="K14" s="283"/>
      <c r="L14" s="254" t="s">
        <v>914</v>
      </c>
      <c r="M14" s="254">
        <v>50</v>
      </c>
      <c r="N14" s="256">
        <v>5</v>
      </c>
    </row>
  </sheetData>
  <mergeCells count="19">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s>
  <printOptions/>
  <pageMargins left="0.511805555555555" right="0.511805555555555" top="0.7875" bottom="0.7875" header="0.511805555555555" footer="0.511805555555555"/>
  <pageSetup horizontalDpi="300" verticalDpi="300" orientation="landscape" paperSize="9" copies="1"/>
</worksheet>
</file>

<file path=xl/worksheets/sheet25.xml><?xml version="1.0" encoding="utf-8"?>
<worksheet xmlns="http://schemas.openxmlformats.org/spreadsheetml/2006/main" xmlns:r="http://schemas.openxmlformats.org/officeDocument/2006/relationships">
  <dimension ref="A1:N14"/>
  <sheetViews>
    <sheetView workbookViewId="0" topLeftCell="A1">
      <selection activeCell="A1" sqref="A1"/>
    </sheetView>
  </sheetViews>
  <sheetFormatPr defaultColWidth="9.140625" defaultRowHeight="15"/>
  <cols>
    <col min="1" max="11" width="8.7109375" style="0" customWidth="1"/>
    <col min="12" max="12" width="16.28125" style="0" customWidth="1"/>
    <col min="13" max="13" width="13.57421875" style="0" customWidth="1"/>
    <col min="14" max="14" width="12.5742187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911</v>
      </c>
      <c r="K5" s="260"/>
      <c r="L5" s="258"/>
      <c r="M5" s="258"/>
      <c r="N5" s="258"/>
    </row>
    <row r="6" spans="1:14" ht="15.75">
      <c r="A6" s="237" t="s">
        <v>804</v>
      </c>
      <c r="B6" s="238" t="s">
        <v>898</v>
      </c>
      <c r="C6" s="238"/>
      <c r="D6" s="238"/>
      <c r="E6" s="238"/>
      <c r="F6" s="238"/>
      <c r="G6" s="238"/>
      <c r="H6" s="238"/>
      <c r="I6" s="239" t="s">
        <v>833</v>
      </c>
      <c r="J6" s="240"/>
      <c r="K6" s="277">
        <v>2</v>
      </c>
      <c r="L6" s="258"/>
      <c r="M6" s="258"/>
      <c r="N6" s="258"/>
    </row>
    <row r="7" spans="1:14" ht="15.75" customHeight="1">
      <c r="A7" s="237" t="s">
        <v>807</v>
      </c>
      <c r="B7" s="262" t="s">
        <v>915</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334" t="s">
        <v>811</v>
      </c>
      <c r="M8" s="334" t="s">
        <v>812</v>
      </c>
      <c r="N8" s="335" t="s">
        <v>813</v>
      </c>
    </row>
    <row r="9" spans="1:14" ht="15">
      <c r="A9" s="122" t="s">
        <v>814</v>
      </c>
      <c r="B9" s="245" t="s">
        <v>815</v>
      </c>
      <c r="C9" s="245" t="s">
        <v>816</v>
      </c>
      <c r="D9" s="287" t="s">
        <v>817</v>
      </c>
      <c r="E9" s="287"/>
      <c r="F9" s="287"/>
      <c r="G9" s="287"/>
      <c r="H9" s="287"/>
      <c r="I9" s="287"/>
      <c r="J9" s="287"/>
      <c r="K9" s="287"/>
      <c r="L9" s="334"/>
      <c r="M9" s="334"/>
      <c r="N9" s="335"/>
    </row>
    <row r="10" spans="1:14" ht="15" customHeight="1">
      <c r="A10" s="88">
        <v>1</v>
      </c>
      <c r="B10" s="165">
        <v>7.5</v>
      </c>
      <c r="C10" s="165" t="s">
        <v>239</v>
      </c>
      <c r="D10" s="318" t="s">
        <v>545</v>
      </c>
      <c r="E10" s="318"/>
      <c r="F10" s="318"/>
      <c r="G10" s="318"/>
      <c r="H10" s="318"/>
      <c r="I10" s="318"/>
      <c r="J10" s="318"/>
      <c r="K10" s="318"/>
      <c r="L10" s="270" t="s">
        <v>913</v>
      </c>
      <c r="M10" s="270">
        <v>50</v>
      </c>
      <c r="N10" s="291">
        <v>7.5</v>
      </c>
    </row>
    <row r="11" spans="1:14" ht="16.5" customHeight="1">
      <c r="A11" s="88">
        <v>2</v>
      </c>
      <c r="B11" s="165">
        <v>7.5</v>
      </c>
      <c r="C11" s="165" t="s">
        <v>239</v>
      </c>
      <c r="D11" s="318" t="s">
        <v>547</v>
      </c>
      <c r="E11" s="318"/>
      <c r="F11" s="318"/>
      <c r="G11" s="318"/>
      <c r="H11" s="318"/>
      <c r="I11" s="318"/>
      <c r="J11" s="318"/>
      <c r="K11" s="318"/>
      <c r="L11" s="270" t="s">
        <v>913</v>
      </c>
      <c r="M11" s="270">
        <v>50</v>
      </c>
      <c r="N11" s="291">
        <v>7.5</v>
      </c>
    </row>
    <row r="12" spans="1:14" ht="15">
      <c r="A12" s="88">
        <v>3</v>
      </c>
      <c r="B12" s="165">
        <v>1</v>
      </c>
      <c r="C12" s="165" t="s">
        <v>819</v>
      </c>
      <c r="D12" s="318" t="s">
        <v>516</v>
      </c>
      <c r="E12" s="318"/>
      <c r="F12" s="318"/>
      <c r="G12" s="318"/>
      <c r="H12" s="318"/>
      <c r="I12" s="318"/>
      <c r="J12" s="318"/>
      <c r="K12" s="318"/>
      <c r="L12" s="270" t="s">
        <v>821</v>
      </c>
      <c r="M12" s="270">
        <v>50</v>
      </c>
      <c r="N12" s="291">
        <v>1</v>
      </c>
    </row>
    <row r="13" spans="1:14" ht="15">
      <c r="A13" s="88">
        <v>4</v>
      </c>
      <c r="B13" s="165">
        <v>1</v>
      </c>
      <c r="C13" s="165" t="s">
        <v>819</v>
      </c>
      <c r="D13" s="318" t="s">
        <v>519</v>
      </c>
      <c r="E13" s="318"/>
      <c r="F13" s="318"/>
      <c r="G13" s="318"/>
      <c r="H13" s="318"/>
      <c r="I13" s="318"/>
      <c r="J13" s="318"/>
      <c r="K13" s="318"/>
      <c r="L13" s="270" t="s">
        <v>821</v>
      </c>
      <c r="M13" s="270">
        <v>50</v>
      </c>
      <c r="N13" s="249">
        <v>1</v>
      </c>
    </row>
    <row r="14" spans="1:14" ht="15.75">
      <c r="A14" s="282">
        <v>5</v>
      </c>
      <c r="B14" s="254">
        <v>5</v>
      </c>
      <c r="C14" s="254" t="s">
        <v>213</v>
      </c>
      <c r="D14" s="336" t="s">
        <v>243</v>
      </c>
      <c r="E14" s="336"/>
      <c r="F14" s="336"/>
      <c r="G14" s="336"/>
      <c r="H14" s="336"/>
      <c r="I14" s="336"/>
      <c r="J14" s="336"/>
      <c r="K14" s="336"/>
      <c r="L14" s="303" t="s">
        <v>914</v>
      </c>
      <c r="M14" s="337">
        <v>50</v>
      </c>
      <c r="N14" s="256">
        <v>5</v>
      </c>
    </row>
  </sheetData>
  <mergeCells count="19">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s>
  <printOptions/>
  <pageMargins left="0.511805555555555" right="0.511805555555555" top="0.7875" bottom="0.7875" header="0.511805555555555" footer="0.511805555555555"/>
  <pageSetup horizontalDpi="300" verticalDpi="300" orientation="landscape" paperSize="9" copies="1"/>
</worksheet>
</file>

<file path=xl/worksheets/sheet26.xml><?xml version="1.0" encoding="utf-8"?>
<worksheet xmlns="http://schemas.openxmlformats.org/spreadsheetml/2006/main" xmlns:r="http://schemas.openxmlformats.org/officeDocument/2006/relationships">
  <dimension ref="A1:N14"/>
  <sheetViews>
    <sheetView workbookViewId="0" topLeftCell="A1">
      <selection activeCell="A1" sqref="A1"/>
    </sheetView>
  </sheetViews>
  <sheetFormatPr defaultColWidth="9.140625" defaultRowHeight="15"/>
  <cols>
    <col min="1" max="11" width="8.7109375" style="0" customWidth="1"/>
    <col min="12" max="12" width="17.7109375" style="0" customWidth="1"/>
    <col min="13" max="13" width="14.57421875" style="0" customWidth="1"/>
    <col min="14" max="14" width="12.42187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916</v>
      </c>
      <c r="K5" s="260"/>
      <c r="L5" s="258"/>
      <c r="M5" s="258"/>
      <c r="N5" s="258"/>
    </row>
    <row r="6" spans="1:14" ht="15.75">
      <c r="A6" s="237" t="s">
        <v>804</v>
      </c>
      <c r="B6" s="238" t="s">
        <v>898</v>
      </c>
      <c r="C6" s="238"/>
      <c r="D6" s="238"/>
      <c r="E6" s="238"/>
      <c r="F6" s="238"/>
      <c r="G6" s="238"/>
      <c r="H6" s="238"/>
      <c r="I6" s="239" t="s">
        <v>833</v>
      </c>
      <c r="J6" s="240"/>
      <c r="K6" s="277">
        <v>2</v>
      </c>
      <c r="L6" s="258"/>
      <c r="M6" s="258"/>
      <c r="N6" s="258"/>
    </row>
    <row r="7" spans="1:14" ht="15.75" customHeight="1">
      <c r="A7" s="237" t="s">
        <v>807</v>
      </c>
      <c r="B7" s="262" t="s">
        <v>917</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334" t="s">
        <v>811</v>
      </c>
      <c r="M8" s="334" t="s">
        <v>812</v>
      </c>
      <c r="N8" s="335" t="s">
        <v>813</v>
      </c>
    </row>
    <row r="9" spans="1:14" ht="15">
      <c r="A9" s="122" t="s">
        <v>814</v>
      </c>
      <c r="B9" s="245" t="s">
        <v>815</v>
      </c>
      <c r="C9" s="245" t="s">
        <v>816</v>
      </c>
      <c r="D9" s="287" t="s">
        <v>817</v>
      </c>
      <c r="E9" s="287"/>
      <c r="F9" s="287"/>
      <c r="G9" s="287"/>
      <c r="H9" s="287"/>
      <c r="I9" s="287"/>
      <c r="J9" s="287"/>
      <c r="K9" s="287"/>
      <c r="L9" s="334"/>
      <c r="M9" s="334"/>
      <c r="N9" s="335"/>
    </row>
    <row r="10" spans="1:14" ht="15">
      <c r="A10" s="88">
        <v>1</v>
      </c>
      <c r="B10" s="165">
        <v>5</v>
      </c>
      <c r="C10" s="165" t="s">
        <v>239</v>
      </c>
      <c r="D10" s="318" t="s">
        <v>563</v>
      </c>
      <c r="E10" s="318"/>
      <c r="F10" s="318"/>
      <c r="G10" s="318"/>
      <c r="H10" s="318"/>
      <c r="I10" s="318"/>
      <c r="J10" s="318"/>
      <c r="K10" s="318"/>
      <c r="L10" s="270" t="s">
        <v>914</v>
      </c>
      <c r="M10" s="270">
        <v>50</v>
      </c>
      <c r="N10" s="291">
        <v>5</v>
      </c>
    </row>
    <row r="11" spans="1:14" ht="15">
      <c r="A11" s="88">
        <v>2</v>
      </c>
      <c r="B11" s="165">
        <v>5</v>
      </c>
      <c r="C11" s="165" t="s">
        <v>239</v>
      </c>
      <c r="D11" s="318" t="s">
        <v>565</v>
      </c>
      <c r="E11" s="318"/>
      <c r="F11" s="318"/>
      <c r="G11" s="318"/>
      <c r="H11" s="318"/>
      <c r="I11" s="318"/>
      <c r="J11" s="318"/>
      <c r="K11" s="318"/>
      <c r="L11" s="270" t="s">
        <v>914</v>
      </c>
      <c r="M11" s="270">
        <v>50</v>
      </c>
      <c r="N11" s="291">
        <v>5</v>
      </c>
    </row>
    <row r="12" spans="1:14" ht="15">
      <c r="A12" s="88">
        <v>3</v>
      </c>
      <c r="B12" s="165">
        <v>1</v>
      </c>
      <c r="C12" s="165" t="s">
        <v>819</v>
      </c>
      <c r="D12" s="318" t="s">
        <v>516</v>
      </c>
      <c r="E12" s="318"/>
      <c r="F12" s="318"/>
      <c r="G12" s="318"/>
      <c r="H12" s="318"/>
      <c r="I12" s="318"/>
      <c r="J12" s="318"/>
      <c r="K12" s="318"/>
      <c r="L12" s="270" t="s">
        <v>821</v>
      </c>
      <c r="M12" s="270">
        <v>50</v>
      </c>
      <c r="N12" s="291">
        <v>1</v>
      </c>
    </row>
    <row r="13" spans="1:14" ht="15">
      <c r="A13" s="88">
        <v>4</v>
      </c>
      <c r="B13" s="165">
        <v>1</v>
      </c>
      <c r="C13" s="165" t="s">
        <v>819</v>
      </c>
      <c r="D13" s="318" t="s">
        <v>519</v>
      </c>
      <c r="E13" s="318"/>
      <c r="F13" s="318"/>
      <c r="G13" s="318"/>
      <c r="H13" s="318"/>
      <c r="I13" s="318"/>
      <c r="J13" s="318"/>
      <c r="K13" s="318"/>
      <c r="L13" s="270" t="s">
        <v>821</v>
      </c>
      <c r="M13" s="270">
        <v>50</v>
      </c>
      <c r="N13" s="249">
        <v>1</v>
      </c>
    </row>
    <row r="14" spans="1:14" ht="15.75">
      <c r="A14" s="282">
        <v>5</v>
      </c>
      <c r="B14" s="254">
        <v>5</v>
      </c>
      <c r="C14" s="254" t="s">
        <v>213</v>
      </c>
      <c r="D14" s="336" t="s">
        <v>243</v>
      </c>
      <c r="E14" s="336"/>
      <c r="F14" s="336"/>
      <c r="G14" s="336"/>
      <c r="H14" s="336"/>
      <c r="I14" s="336"/>
      <c r="J14" s="336"/>
      <c r="K14" s="336"/>
      <c r="L14" s="303" t="s">
        <v>914</v>
      </c>
      <c r="M14" s="337">
        <v>50</v>
      </c>
      <c r="N14" s="256">
        <v>5</v>
      </c>
    </row>
  </sheetData>
  <mergeCells count="19">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s>
  <printOptions/>
  <pageMargins left="0.511805555555555" right="0.511805555555555" top="0.7875" bottom="0.7875" header="0.511805555555555" footer="0.511805555555555"/>
  <pageSetup horizontalDpi="300" verticalDpi="300" orientation="landscape" paperSize="9" copies="1"/>
</worksheet>
</file>

<file path=xl/worksheets/sheet3.xml><?xml version="1.0" encoding="utf-8"?>
<worksheet xmlns="http://schemas.openxmlformats.org/spreadsheetml/2006/main" xmlns:r="http://schemas.openxmlformats.org/officeDocument/2006/relationships">
  <dimension ref="B1:Q42"/>
  <sheetViews>
    <sheetView showGridLines="0" workbookViewId="0" topLeftCell="A13">
      <selection activeCell="F17" sqref="F17"/>
    </sheetView>
  </sheetViews>
  <sheetFormatPr defaultColWidth="9.140625" defaultRowHeight="15"/>
  <cols>
    <col min="1" max="1" width="9.140625" style="0" customWidth="1"/>
    <col min="2" max="2" width="12.7109375" style="0" customWidth="1"/>
    <col min="3" max="3" width="87.140625" style="0" customWidth="1"/>
    <col min="4" max="4" width="16.28125" style="0" customWidth="1"/>
    <col min="5" max="6" width="8.7109375" style="0" customWidth="1"/>
    <col min="7" max="7" width="11.7109375" style="0" customWidth="1"/>
    <col min="8" max="1025" width="8.7109375" style="0" customWidth="1"/>
  </cols>
  <sheetData>
    <row r="1" spans="2:4" ht="15">
      <c r="B1" s="107"/>
      <c r="C1" s="108"/>
      <c r="D1" s="109"/>
    </row>
    <row r="2" spans="2:4" ht="15">
      <c r="B2" s="97"/>
      <c r="C2" s="110" t="s">
        <v>589</v>
      </c>
      <c r="D2" s="110"/>
    </row>
    <row r="3" spans="2:4" ht="15">
      <c r="B3" s="97"/>
      <c r="C3" s="110" t="s">
        <v>590</v>
      </c>
      <c r="D3" s="110"/>
    </row>
    <row r="4" spans="2:4" ht="15">
      <c r="B4" s="97"/>
      <c r="C4" s="110" t="s">
        <v>591</v>
      </c>
      <c r="D4" s="110"/>
    </row>
    <row r="5" spans="2:4" ht="15">
      <c r="B5" s="97"/>
      <c r="C5" s="110"/>
      <c r="D5" s="110"/>
    </row>
    <row r="6" spans="2:4" ht="15">
      <c r="B6" s="111" t="s">
        <v>592</v>
      </c>
      <c r="C6" s="111"/>
      <c r="D6" s="111"/>
    </row>
    <row r="7" spans="2:4" ht="15">
      <c r="B7" s="112" t="s">
        <v>2</v>
      </c>
      <c r="C7" s="113" t="s">
        <v>593</v>
      </c>
      <c r="D7" s="114" t="s">
        <v>575</v>
      </c>
    </row>
    <row r="8" spans="2:7" ht="15">
      <c r="B8" s="88">
        <v>1</v>
      </c>
      <c r="C8" s="89" t="s">
        <v>594</v>
      </c>
      <c r="D8" s="115">
        <v>836288.64</v>
      </c>
      <c r="G8" s="116"/>
    </row>
    <row r="9" spans="2:4" ht="15">
      <c r="B9" s="88">
        <v>2</v>
      </c>
      <c r="C9" s="89" t="s">
        <v>595</v>
      </c>
      <c r="D9" s="115">
        <v>894996.96</v>
      </c>
    </row>
    <row r="10" spans="2:4" ht="15">
      <c r="B10" s="88">
        <v>3</v>
      </c>
      <c r="C10" s="89" t="s">
        <v>55</v>
      </c>
      <c r="D10" s="115">
        <v>17460</v>
      </c>
    </row>
    <row r="11" spans="2:9" ht="15">
      <c r="B11" s="88">
        <v>4</v>
      </c>
      <c r="C11" s="89" t="s">
        <v>59</v>
      </c>
      <c r="D11" s="115">
        <v>104130.98</v>
      </c>
      <c r="E11" s="98"/>
      <c r="F11" s="98"/>
      <c r="G11" s="98"/>
      <c r="H11" s="98"/>
      <c r="I11" s="98"/>
    </row>
    <row r="12" spans="2:9" ht="15">
      <c r="B12" s="88">
        <v>5</v>
      </c>
      <c r="C12" s="89" t="s">
        <v>596</v>
      </c>
      <c r="D12" s="115">
        <v>35799.28</v>
      </c>
      <c r="E12" s="98"/>
      <c r="F12" s="98"/>
      <c r="G12" s="98"/>
      <c r="H12" s="98"/>
      <c r="I12" s="98"/>
    </row>
    <row r="13" spans="2:9" ht="15.75" customHeight="1">
      <c r="B13" s="88">
        <v>6</v>
      </c>
      <c r="C13" s="117" t="s">
        <v>78</v>
      </c>
      <c r="D13" s="118">
        <v>69687.18</v>
      </c>
      <c r="E13" s="119"/>
      <c r="F13" s="119"/>
      <c r="G13" s="119"/>
      <c r="H13" s="119"/>
      <c r="I13" s="119"/>
    </row>
    <row r="14" spans="2:9" ht="14.25" customHeight="1">
      <c r="B14" s="88">
        <v>7</v>
      </c>
      <c r="C14" s="120" t="s">
        <v>115</v>
      </c>
      <c r="D14" s="115">
        <v>44007.24</v>
      </c>
      <c r="E14" s="121"/>
      <c r="F14" s="121"/>
      <c r="G14" s="121"/>
      <c r="H14" s="121"/>
      <c r="I14" s="121"/>
    </row>
    <row r="15" spans="2:9" ht="14.25" customHeight="1">
      <c r="B15" s="88">
        <v>8</v>
      </c>
      <c r="C15" s="120" t="s">
        <v>597</v>
      </c>
      <c r="D15" s="115">
        <v>400310.89</v>
      </c>
      <c r="E15" s="121"/>
      <c r="F15" s="121"/>
      <c r="G15" s="121"/>
      <c r="H15" s="121"/>
      <c r="I15" s="121"/>
    </row>
    <row r="16" spans="2:9" ht="14.25" customHeight="1">
      <c r="B16" s="122" t="s">
        <v>575</v>
      </c>
      <c r="C16" s="122"/>
      <c r="D16" s="115">
        <f>ROUND(SUM(D8:D15),2)</f>
        <v>2402681.17</v>
      </c>
      <c r="E16" s="121"/>
      <c r="F16" s="121"/>
      <c r="G16" s="121"/>
      <c r="H16" s="121"/>
      <c r="I16" s="121"/>
    </row>
    <row r="17" spans="2:9" ht="14.25" customHeight="1">
      <c r="B17" s="123"/>
      <c r="C17" s="124" t="s">
        <v>598</v>
      </c>
      <c r="D17" s="125">
        <f>ROUND(D16*0.198,2)</f>
        <v>475730.87</v>
      </c>
      <c r="E17" s="121"/>
      <c r="F17" s="121"/>
      <c r="G17" s="121"/>
      <c r="H17" s="121"/>
      <c r="I17" s="121"/>
    </row>
    <row r="18" spans="2:9" ht="14.25" customHeight="1">
      <c r="B18" s="126"/>
      <c r="C18" s="127" t="s">
        <v>575</v>
      </c>
      <c r="D18" s="128">
        <f>ROUND(SUM(D16,D17),2)</f>
        <v>2878412.04</v>
      </c>
      <c r="E18" s="121"/>
      <c r="F18" s="121"/>
      <c r="G18" s="121"/>
      <c r="H18" s="121"/>
      <c r="I18" s="121"/>
    </row>
    <row r="19" spans="2:9" ht="14.25" customHeight="1">
      <c r="B19" s="129"/>
      <c r="C19" s="130"/>
      <c r="D19" s="131"/>
      <c r="E19" s="121"/>
      <c r="F19" s="121"/>
      <c r="G19" s="121"/>
      <c r="H19" s="121"/>
      <c r="I19" s="121"/>
    </row>
    <row r="20" spans="2:9" ht="14.25" customHeight="1">
      <c r="B20" s="132">
        <v>8</v>
      </c>
      <c r="C20" s="133" t="s">
        <v>597</v>
      </c>
      <c r="D20" s="133"/>
      <c r="E20" s="121"/>
      <c r="F20" s="121"/>
      <c r="G20" s="121"/>
      <c r="H20" s="121"/>
      <c r="I20" s="121"/>
    </row>
    <row r="21" spans="2:9" ht="14.25" customHeight="1">
      <c r="B21" s="112" t="s">
        <v>2</v>
      </c>
      <c r="C21" s="113" t="s">
        <v>593</v>
      </c>
      <c r="D21" s="114" t="s">
        <v>575</v>
      </c>
      <c r="E21" s="121"/>
      <c r="F21" s="121"/>
      <c r="G21" s="121"/>
      <c r="H21" s="121"/>
      <c r="I21" s="121"/>
    </row>
    <row r="22" spans="2:9" ht="15" customHeight="1">
      <c r="B22" s="88" t="s">
        <v>209</v>
      </c>
      <c r="C22" s="134" t="s">
        <v>599</v>
      </c>
      <c r="D22" s="118">
        <v>3606.16</v>
      </c>
      <c r="E22" s="1"/>
      <c r="F22" s="1"/>
      <c r="G22" s="1"/>
      <c r="H22" s="1"/>
      <c r="I22" s="1"/>
    </row>
    <row r="23" spans="2:10" ht="12" customHeight="1">
      <c r="B23" s="88" t="s">
        <v>240</v>
      </c>
      <c r="C23" s="134" t="s">
        <v>600</v>
      </c>
      <c r="D23" s="118">
        <v>15512.32</v>
      </c>
      <c r="E23" s="135"/>
      <c r="F23" s="135"/>
      <c r="G23" s="135"/>
      <c r="H23" s="135"/>
      <c r="I23" s="135"/>
      <c r="J23" s="135"/>
    </row>
    <row r="24" spans="2:10" ht="15">
      <c r="B24" s="88" t="s">
        <v>263</v>
      </c>
      <c r="C24" s="136" t="s">
        <v>264</v>
      </c>
      <c r="D24" s="118">
        <v>18555.15</v>
      </c>
      <c r="E24" s="83"/>
      <c r="F24" s="83"/>
      <c r="G24" s="83"/>
      <c r="H24" s="83"/>
      <c r="I24" s="83"/>
      <c r="J24" s="83"/>
    </row>
    <row r="25" spans="2:10" ht="15">
      <c r="B25" s="88" t="s">
        <v>285</v>
      </c>
      <c r="C25" s="136" t="s">
        <v>601</v>
      </c>
      <c r="D25" s="118">
        <v>9614.57</v>
      </c>
      <c r="E25" s="1"/>
      <c r="F25" s="1"/>
      <c r="G25" s="1"/>
      <c r="H25" s="1"/>
      <c r="I25" s="1"/>
      <c r="J25" s="1"/>
    </row>
    <row r="26" spans="2:10" ht="15">
      <c r="B26" s="88" t="s">
        <v>320</v>
      </c>
      <c r="C26" s="137" t="s">
        <v>602</v>
      </c>
      <c r="D26" s="138">
        <v>7775.24</v>
      </c>
      <c r="E26" s="139"/>
      <c r="F26" s="139"/>
      <c r="G26" s="139"/>
      <c r="H26" s="139"/>
      <c r="I26" s="139"/>
      <c r="J26" s="139"/>
    </row>
    <row r="27" spans="2:10" ht="15">
      <c r="B27" s="88" t="s">
        <v>341</v>
      </c>
      <c r="C27" s="136" t="s">
        <v>342</v>
      </c>
      <c r="D27" s="138">
        <v>19504.88</v>
      </c>
      <c r="E27" s="140"/>
      <c r="F27" s="140"/>
      <c r="G27" s="140"/>
      <c r="H27" s="140"/>
      <c r="I27" s="140"/>
      <c r="J27" s="140"/>
    </row>
    <row r="28" spans="2:10" ht="15">
      <c r="B28" s="88" t="s">
        <v>362</v>
      </c>
      <c r="C28" s="136" t="s">
        <v>363</v>
      </c>
      <c r="D28" s="138">
        <v>10292.17</v>
      </c>
      <c r="E28" s="140"/>
      <c r="F28" s="140"/>
      <c r="G28" s="140"/>
      <c r="H28" s="140"/>
      <c r="I28" s="140"/>
      <c r="J28" s="140"/>
    </row>
    <row r="29" spans="2:10" ht="15">
      <c r="B29" s="88" t="s">
        <v>387</v>
      </c>
      <c r="C29" s="136" t="s">
        <v>603</v>
      </c>
      <c r="D29" s="138">
        <v>16698.95</v>
      </c>
      <c r="E29" s="140"/>
      <c r="F29" s="140"/>
      <c r="G29" s="140"/>
      <c r="H29" s="140"/>
      <c r="I29" s="140"/>
      <c r="J29" s="140"/>
    </row>
    <row r="30" spans="2:17" ht="15">
      <c r="B30" s="88" t="s">
        <v>413</v>
      </c>
      <c r="C30" s="136" t="s">
        <v>604</v>
      </c>
      <c r="D30" s="138">
        <v>18662.11</v>
      </c>
      <c r="E30" s="140"/>
      <c r="F30" s="140"/>
      <c r="G30" s="140"/>
      <c r="H30" s="140"/>
      <c r="I30" s="140"/>
      <c r="J30" s="140"/>
      <c r="K30" s="98"/>
      <c r="L30" s="98"/>
      <c r="M30" s="98"/>
      <c r="N30" s="98"/>
      <c r="O30" s="98"/>
      <c r="P30" s="98"/>
      <c r="Q30" s="98"/>
    </row>
    <row r="31" spans="2:17" ht="15">
      <c r="B31" s="88" t="s">
        <v>432</v>
      </c>
      <c r="C31" s="136" t="s">
        <v>605</v>
      </c>
      <c r="D31" s="138">
        <v>31810.34</v>
      </c>
      <c r="E31" s="140"/>
      <c r="F31" s="140"/>
      <c r="G31" s="140"/>
      <c r="H31" s="140"/>
      <c r="I31" s="140"/>
      <c r="J31" s="140"/>
      <c r="K31" s="98"/>
      <c r="L31" s="98"/>
      <c r="M31" s="98"/>
      <c r="N31" s="98"/>
      <c r="O31" s="98"/>
      <c r="P31" s="98"/>
      <c r="Q31" s="98"/>
    </row>
    <row r="32" spans="2:10" ht="15">
      <c r="B32" s="88" t="s">
        <v>447</v>
      </c>
      <c r="C32" s="136" t="s">
        <v>448</v>
      </c>
      <c r="D32" s="138">
        <v>21698.06</v>
      </c>
      <c r="E32" s="140"/>
      <c r="F32" s="140"/>
      <c r="G32" s="140"/>
      <c r="H32" s="140"/>
      <c r="I32" s="140"/>
      <c r="J32" s="140"/>
    </row>
    <row r="33" spans="2:10" ht="15">
      <c r="B33" s="88" t="s">
        <v>483</v>
      </c>
      <c r="C33" s="136" t="s">
        <v>606</v>
      </c>
      <c r="D33" s="138">
        <v>21206.67</v>
      </c>
      <c r="E33" s="140"/>
      <c r="F33" s="140"/>
      <c r="G33" s="140"/>
      <c r="H33" s="140"/>
      <c r="I33" s="140"/>
      <c r="J33" s="140"/>
    </row>
    <row r="34" spans="2:10" ht="15">
      <c r="B34" s="88" t="s">
        <v>498</v>
      </c>
      <c r="C34" s="136" t="s">
        <v>607</v>
      </c>
      <c r="D34" s="138">
        <v>33108.98</v>
      </c>
      <c r="E34" s="140"/>
      <c r="F34" s="140"/>
      <c r="G34" s="140"/>
      <c r="H34" s="140"/>
      <c r="I34" s="140"/>
      <c r="J34" s="140"/>
    </row>
    <row r="35" spans="2:10" ht="15">
      <c r="B35" s="88" t="s">
        <v>511</v>
      </c>
      <c r="C35" s="136" t="s">
        <v>608</v>
      </c>
      <c r="D35" s="138">
        <v>5481.05</v>
      </c>
      <c r="E35" s="140"/>
      <c r="F35" s="140"/>
      <c r="G35" s="140"/>
      <c r="H35" s="140"/>
      <c r="I35" s="140"/>
      <c r="J35" s="140"/>
    </row>
    <row r="36" spans="2:10" ht="15">
      <c r="B36" s="88" t="s">
        <v>520</v>
      </c>
      <c r="C36" s="136" t="s">
        <v>609</v>
      </c>
      <c r="D36" s="138">
        <v>30303.26</v>
      </c>
      <c r="E36" s="141"/>
      <c r="F36" s="140"/>
      <c r="G36" s="140"/>
      <c r="H36" s="140"/>
      <c r="I36" s="140"/>
      <c r="J36" s="140"/>
    </row>
    <row r="37" spans="2:10" ht="15">
      <c r="B37" s="88" t="s">
        <v>528</v>
      </c>
      <c r="C37" s="136" t="s">
        <v>529</v>
      </c>
      <c r="D37" s="138">
        <v>3300.11</v>
      </c>
      <c r="E37" s="140"/>
      <c r="F37" s="140"/>
      <c r="G37" s="140"/>
      <c r="H37" s="140"/>
      <c r="I37" s="140"/>
      <c r="J37" s="140"/>
    </row>
    <row r="38" spans="2:10" ht="15">
      <c r="B38" s="88" t="s">
        <v>534</v>
      </c>
      <c r="C38" s="136" t="s">
        <v>610</v>
      </c>
      <c r="D38" s="138">
        <v>46683.51</v>
      </c>
      <c r="E38" s="140"/>
      <c r="F38" s="140"/>
      <c r="G38" s="140"/>
      <c r="H38" s="140"/>
      <c r="I38" s="140"/>
      <c r="J38" s="140"/>
    </row>
    <row r="39" spans="2:15" ht="15">
      <c r="B39" s="88" t="s">
        <v>542</v>
      </c>
      <c r="C39" s="137" t="s">
        <v>611</v>
      </c>
      <c r="D39" s="138">
        <v>27355.42</v>
      </c>
      <c r="E39" s="139"/>
      <c r="F39" s="139"/>
      <c r="G39" s="139"/>
      <c r="H39" s="139"/>
      <c r="I39" s="139"/>
      <c r="J39" s="139"/>
      <c r="K39" s="98"/>
      <c r="L39" s="98"/>
      <c r="M39" s="98"/>
      <c r="N39" s="98"/>
      <c r="O39" s="98"/>
    </row>
    <row r="40" spans="2:10" ht="15">
      <c r="B40" s="88" t="s">
        <v>551</v>
      </c>
      <c r="C40" s="136" t="s">
        <v>612</v>
      </c>
      <c r="D40" s="138">
        <v>39930.48</v>
      </c>
      <c r="E40" s="140"/>
      <c r="F40" s="140"/>
      <c r="G40" s="140"/>
      <c r="H40" s="140"/>
      <c r="I40" s="140"/>
      <c r="J40" s="140"/>
    </row>
    <row r="41" spans="2:10" ht="15">
      <c r="B41" s="88" t="s">
        <v>560</v>
      </c>
      <c r="C41" s="137" t="s">
        <v>561</v>
      </c>
      <c r="D41" s="138">
        <v>19211.46</v>
      </c>
      <c r="E41" s="139"/>
      <c r="F41" s="139"/>
      <c r="G41" s="139"/>
      <c r="H41" s="139"/>
      <c r="I41" s="139"/>
      <c r="J41" s="139"/>
    </row>
    <row r="42" spans="2:4" ht="15.75">
      <c r="B42" s="142" t="s">
        <v>575</v>
      </c>
      <c r="C42" s="142"/>
      <c r="D42" s="143">
        <f>ROUND(SUM(D22:D41),2)</f>
        <v>400310.89</v>
      </c>
    </row>
  </sheetData>
  <mergeCells count="8">
    <mergeCell ref="C2:D2"/>
    <mergeCell ref="C3:D3"/>
    <mergeCell ref="C4:D4"/>
    <mergeCell ref="C5:D5"/>
    <mergeCell ref="B6:D6"/>
    <mergeCell ref="B16:C16"/>
    <mergeCell ref="C20:D20"/>
    <mergeCell ref="B42:C42"/>
  </mergeCells>
  <printOptions/>
  <pageMargins left="0.511805555555555" right="0.511805555555555" top="0.7875" bottom="0.7875" header="0.511805555555555" footer="0.511805555555555"/>
  <pageSetup horizontalDpi="300" verticalDpi="300" orientation="landscape" paperSize="9" copies="1"/>
  <drawing r:id="rId1"/>
</worksheet>
</file>

<file path=xl/worksheets/sheet4.xml><?xml version="1.0" encoding="utf-8"?>
<worksheet xmlns="http://schemas.openxmlformats.org/spreadsheetml/2006/main" xmlns:r="http://schemas.openxmlformats.org/officeDocument/2006/relationships">
  <dimension ref="A1:U275"/>
  <sheetViews>
    <sheetView showGridLines="0" zoomScale="80" zoomScaleNormal="80" workbookViewId="0" topLeftCell="A1">
      <selection activeCell="V12" sqref="V12"/>
    </sheetView>
  </sheetViews>
  <sheetFormatPr defaultColWidth="9.140625" defaultRowHeight="15"/>
  <cols>
    <col min="1" max="1" width="8.7109375" style="0" customWidth="1"/>
    <col min="2" max="2" width="16.140625" style="0" customWidth="1"/>
    <col min="3" max="3" width="46.421875" style="0" customWidth="1"/>
    <col min="4" max="4" width="12.7109375" style="0" customWidth="1"/>
    <col min="5" max="6" width="8.7109375" style="0" customWidth="1"/>
    <col min="7" max="7" width="4.140625" style="0" customWidth="1"/>
    <col min="8" max="9" width="8.7109375" style="0" customWidth="1"/>
    <col min="10" max="10" width="8.421875" style="0" customWidth="1"/>
    <col min="11" max="11" width="6.7109375" style="0" customWidth="1"/>
    <col min="12" max="12" width="15.421875" style="0" customWidth="1"/>
    <col min="13" max="13" width="9.140625" style="0" hidden="1" customWidth="1"/>
    <col min="14" max="15" width="4.421875" style="0" customWidth="1"/>
    <col min="16" max="16" width="15.00390625" style="0" customWidth="1"/>
    <col min="17" max="17" width="6.421875" style="0" customWidth="1"/>
    <col min="18" max="18" width="10.421875" style="0" customWidth="1"/>
    <col min="19" max="19" width="12.8515625" style="0" customWidth="1"/>
    <col min="20" max="1025" width="8.7109375" style="0" customWidth="1"/>
  </cols>
  <sheetData>
    <row r="1" spans="1:21" ht="15" customHeight="1">
      <c r="A1" s="144"/>
      <c r="B1" s="144"/>
      <c r="C1" s="144"/>
      <c r="D1" s="144"/>
      <c r="E1" s="144"/>
      <c r="F1" s="144"/>
      <c r="G1" s="144"/>
      <c r="H1" s="144"/>
      <c r="I1" s="144"/>
      <c r="J1" s="144"/>
      <c r="K1" s="144"/>
      <c r="L1" s="144"/>
      <c r="M1" s="144"/>
      <c r="N1" s="144"/>
      <c r="O1" s="144"/>
      <c r="P1" s="144"/>
      <c r="Q1" s="144"/>
      <c r="R1" s="144"/>
      <c r="S1" s="144"/>
      <c r="T1" s="145"/>
      <c r="U1" s="145"/>
    </row>
    <row r="2" spans="1:21" ht="15" customHeight="1">
      <c r="A2" s="146" t="s">
        <v>613</v>
      </c>
      <c r="B2" s="146"/>
      <c r="C2" s="146"/>
      <c r="D2" s="146"/>
      <c r="E2" s="146"/>
      <c r="F2" s="146"/>
      <c r="G2" s="146"/>
      <c r="H2" s="146"/>
      <c r="I2" s="146"/>
      <c r="J2" s="146"/>
      <c r="K2" s="146"/>
      <c r="L2" s="146"/>
      <c r="M2" s="146"/>
      <c r="N2" s="146"/>
      <c r="O2" s="146"/>
      <c r="P2" s="146"/>
      <c r="Q2" s="146"/>
      <c r="R2" s="146"/>
      <c r="S2" s="146"/>
      <c r="T2" s="145"/>
      <c r="U2" s="145"/>
    </row>
    <row r="3" spans="1:19" ht="15">
      <c r="A3" s="147" t="s">
        <v>2</v>
      </c>
      <c r="B3" s="148" t="s">
        <v>593</v>
      </c>
      <c r="C3" s="148"/>
      <c r="D3" s="147" t="s">
        <v>614</v>
      </c>
      <c r="E3" s="149" t="s">
        <v>615</v>
      </c>
      <c r="F3" s="149"/>
      <c r="G3" s="149"/>
      <c r="H3" s="149" t="s">
        <v>616</v>
      </c>
      <c r="I3" s="149"/>
      <c r="J3" s="149"/>
      <c r="K3" s="149" t="s">
        <v>617</v>
      </c>
      <c r="L3" s="149"/>
      <c r="M3" s="149"/>
      <c r="N3" s="148" t="s">
        <v>618</v>
      </c>
      <c r="O3" s="148"/>
      <c r="P3" s="148"/>
      <c r="Q3" s="149" t="s">
        <v>619</v>
      </c>
      <c r="R3" s="149"/>
      <c r="S3" s="150" t="s">
        <v>620</v>
      </c>
    </row>
    <row r="4" spans="1:20" ht="15">
      <c r="A4" s="151">
        <v>1</v>
      </c>
      <c r="B4" s="89" t="s">
        <v>621</v>
      </c>
      <c r="C4" s="89"/>
      <c r="D4" s="151" t="s">
        <v>239</v>
      </c>
      <c r="E4" s="151">
        <v>76.46</v>
      </c>
      <c r="F4" s="151"/>
      <c r="G4" s="151"/>
      <c r="H4" s="151">
        <v>76.46</v>
      </c>
      <c r="I4" s="151"/>
      <c r="J4" s="151"/>
      <c r="K4" s="151">
        <v>76.46</v>
      </c>
      <c r="L4" s="151"/>
      <c r="M4" s="151"/>
      <c r="N4" s="152">
        <v>64.8</v>
      </c>
      <c r="O4" s="152"/>
      <c r="P4" s="152"/>
      <c r="Q4" s="151">
        <f>ROUND(AVERAGE(E4:P4),2)</f>
        <v>73.55</v>
      </c>
      <c r="R4" s="151"/>
      <c r="S4" s="153">
        <f>Q4</f>
        <v>73.55</v>
      </c>
      <c r="T4" s="154"/>
    </row>
    <row r="5" spans="1:19" ht="15">
      <c r="A5" s="155"/>
      <c r="B5" s="155"/>
      <c r="C5" s="155"/>
      <c r="D5" s="155"/>
      <c r="E5" s="155"/>
      <c r="F5" s="155"/>
      <c r="G5" s="155"/>
      <c r="H5" s="155"/>
      <c r="I5" s="155"/>
      <c r="J5" s="155"/>
      <c r="K5" s="155"/>
      <c r="L5" s="155"/>
      <c r="M5" s="155"/>
      <c r="N5" s="155"/>
      <c r="O5" s="155"/>
      <c r="P5" s="155"/>
      <c r="Q5" s="155"/>
      <c r="R5" s="155"/>
      <c r="S5" s="155"/>
    </row>
    <row r="6" spans="1:19" ht="15">
      <c r="A6" s="156" t="s">
        <v>2</v>
      </c>
      <c r="B6" s="157" t="s">
        <v>593</v>
      </c>
      <c r="C6" s="157"/>
      <c r="D6" s="156" t="s">
        <v>614</v>
      </c>
      <c r="E6" s="157" t="s">
        <v>615</v>
      </c>
      <c r="F6" s="157"/>
      <c r="G6" s="157"/>
      <c r="H6" s="157" t="s">
        <v>616</v>
      </c>
      <c r="I6" s="157"/>
      <c r="J6" s="157"/>
      <c r="K6" s="157" t="s">
        <v>617</v>
      </c>
      <c r="L6" s="157"/>
      <c r="M6" s="157"/>
      <c r="N6" s="158" t="s">
        <v>618</v>
      </c>
      <c r="O6" s="158"/>
      <c r="P6" s="158"/>
      <c r="Q6" s="157" t="s">
        <v>619</v>
      </c>
      <c r="R6" s="157"/>
      <c r="S6" s="159" t="s">
        <v>620</v>
      </c>
    </row>
    <row r="7" spans="1:19" ht="15">
      <c r="A7" s="151">
        <v>1</v>
      </c>
      <c r="B7" s="89" t="s">
        <v>622</v>
      </c>
      <c r="C7" s="89"/>
      <c r="D7" s="151" t="s">
        <v>239</v>
      </c>
      <c r="E7" s="151">
        <v>76.46</v>
      </c>
      <c r="F7" s="151"/>
      <c r="G7" s="151"/>
      <c r="H7" s="151">
        <v>76.46</v>
      </c>
      <c r="I7" s="151"/>
      <c r="J7" s="151"/>
      <c r="K7" s="151">
        <v>76.46</v>
      </c>
      <c r="L7" s="151"/>
      <c r="M7" s="151"/>
      <c r="N7" s="152">
        <v>64.8</v>
      </c>
      <c r="O7" s="152"/>
      <c r="P7" s="152"/>
      <c r="Q7" s="152">
        <f>AVERAGE(E7:P7)</f>
        <v>73.545</v>
      </c>
      <c r="R7" s="152"/>
      <c r="S7" s="160">
        <f>Q7</f>
        <v>73.545</v>
      </c>
    </row>
    <row r="8" spans="14:16" ht="15">
      <c r="N8" s="161"/>
      <c r="O8" s="161"/>
      <c r="P8" s="161"/>
    </row>
    <row r="9" spans="1:19" ht="15">
      <c r="A9" s="156" t="s">
        <v>2</v>
      </c>
      <c r="B9" s="157" t="s">
        <v>593</v>
      </c>
      <c r="C9" s="157"/>
      <c r="D9" s="156" t="s">
        <v>614</v>
      </c>
      <c r="E9" s="157" t="s">
        <v>615</v>
      </c>
      <c r="F9" s="157"/>
      <c r="G9" s="157"/>
      <c r="H9" s="157" t="s">
        <v>616</v>
      </c>
      <c r="I9" s="157"/>
      <c r="J9" s="157"/>
      <c r="K9" s="157" t="s">
        <v>617</v>
      </c>
      <c r="L9" s="157"/>
      <c r="M9" s="157"/>
      <c r="N9" s="158" t="s">
        <v>618</v>
      </c>
      <c r="O9" s="158"/>
      <c r="P9" s="158"/>
      <c r="Q9" s="157" t="s">
        <v>619</v>
      </c>
      <c r="R9" s="157"/>
      <c r="S9" s="159" t="s">
        <v>620</v>
      </c>
    </row>
    <row r="10" spans="1:19" ht="15">
      <c r="A10" s="151">
        <v>1</v>
      </c>
      <c r="B10" s="89" t="s">
        <v>563</v>
      </c>
      <c r="C10" s="89"/>
      <c r="D10" s="151" t="s">
        <v>239</v>
      </c>
      <c r="E10" s="151">
        <v>76.46</v>
      </c>
      <c r="F10" s="151"/>
      <c r="G10" s="151"/>
      <c r="H10" s="151">
        <v>76.46</v>
      </c>
      <c r="I10" s="151"/>
      <c r="J10" s="151"/>
      <c r="K10" s="151">
        <v>76.46</v>
      </c>
      <c r="L10" s="151"/>
      <c r="M10" s="151"/>
      <c r="N10" s="152">
        <v>64.8</v>
      </c>
      <c r="O10" s="152"/>
      <c r="P10" s="152"/>
      <c r="Q10" s="152">
        <f>AVERAGE(E10:P10)</f>
        <v>73.545</v>
      </c>
      <c r="R10" s="152"/>
      <c r="S10" s="160">
        <f>Q10</f>
        <v>73.545</v>
      </c>
    </row>
    <row r="11" spans="14:16" ht="15">
      <c r="N11" s="161"/>
      <c r="O11" s="161"/>
      <c r="P11" s="161"/>
    </row>
    <row r="12" spans="1:19" ht="15">
      <c r="A12" s="156" t="s">
        <v>2</v>
      </c>
      <c r="B12" s="157" t="s">
        <v>593</v>
      </c>
      <c r="C12" s="157"/>
      <c r="D12" s="156" t="s">
        <v>614</v>
      </c>
      <c r="E12" s="157" t="s">
        <v>615</v>
      </c>
      <c r="F12" s="157"/>
      <c r="G12" s="157"/>
      <c r="H12" s="157" t="s">
        <v>616</v>
      </c>
      <c r="I12" s="157"/>
      <c r="J12" s="157"/>
      <c r="K12" s="157" t="s">
        <v>617</v>
      </c>
      <c r="L12" s="157"/>
      <c r="M12" s="157"/>
      <c r="N12" s="158" t="s">
        <v>618</v>
      </c>
      <c r="O12" s="158"/>
      <c r="P12" s="158"/>
      <c r="Q12" s="157" t="s">
        <v>619</v>
      </c>
      <c r="R12" s="157"/>
      <c r="S12" s="159" t="s">
        <v>620</v>
      </c>
    </row>
    <row r="13" spans="1:19" ht="15">
      <c r="A13" s="151">
        <v>1</v>
      </c>
      <c r="B13" s="89" t="s">
        <v>565</v>
      </c>
      <c r="C13" s="89"/>
      <c r="D13" s="151" t="s">
        <v>239</v>
      </c>
      <c r="E13" s="151">
        <v>76.46</v>
      </c>
      <c r="F13" s="151"/>
      <c r="G13" s="151"/>
      <c r="H13" s="151">
        <v>76.46</v>
      </c>
      <c r="I13" s="151"/>
      <c r="J13" s="151"/>
      <c r="K13" s="151">
        <v>76.46</v>
      </c>
      <c r="L13" s="151"/>
      <c r="M13" s="151"/>
      <c r="N13" s="152">
        <v>64.8</v>
      </c>
      <c r="O13" s="152"/>
      <c r="P13" s="152"/>
      <c r="Q13" s="152">
        <f>AVERAGE(E13:P13)</f>
        <v>73.545</v>
      </c>
      <c r="R13" s="152"/>
      <c r="S13" s="160">
        <f>Q13</f>
        <v>73.545</v>
      </c>
    </row>
    <row r="14" spans="14:16" ht="15">
      <c r="N14" s="162"/>
      <c r="O14" s="162"/>
      <c r="P14" s="162"/>
    </row>
    <row r="15" spans="1:19" ht="15">
      <c r="A15" s="156" t="s">
        <v>2</v>
      </c>
      <c r="B15" s="157" t="s">
        <v>593</v>
      </c>
      <c r="C15" s="157"/>
      <c r="D15" s="156" t="s">
        <v>614</v>
      </c>
      <c r="E15" s="157" t="s">
        <v>615</v>
      </c>
      <c r="F15" s="157"/>
      <c r="G15" s="157"/>
      <c r="H15" s="157" t="s">
        <v>616</v>
      </c>
      <c r="I15" s="157"/>
      <c r="J15" s="157"/>
      <c r="K15" s="157" t="s">
        <v>617</v>
      </c>
      <c r="L15" s="157"/>
      <c r="M15" s="157"/>
      <c r="N15" s="158" t="s">
        <v>618</v>
      </c>
      <c r="O15" s="158"/>
      <c r="P15" s="158"/>
      <c r="Q15" s="157" t="s">
        <v>619</v>
      </c>
      <c r="R15" s="157"/>
      <c r="S15" s="159" t="s">
        <v>620</v>
      </c>
    </row>
    <row r="16" spans="1:19" ht="15">
      <c r="A16" s="151">
        <v>1</v>
      </c>
      <c r="B16" s="89" t="s">
        <v>623</v>
      </c>
      <c r="C16" s="89"/>
      <c r="D16" s="151" t="s">
        <v>239</v>
      </c>
      <c r="E16" s="151">
        <v>76.46</v>
      </c>
      <c r="F16" s="151"/>
      <c r="G16" s="151"/>
      <c r="H16" s="151">
        <v>76.46</v>
      </c>
      <c r="I16" s="151"/>
      <c r="J16" s="151"/>
      <c r="K16" s="151">
        <v>76.46</v>
      </c>
      <c r="L16" s="151"/>
      <c r="M16" s="151"/>
      <c r="N16" s="152">
        <v>64.8</v>
      </c>
      <c r="O16" s="152"/>
      <c r="P16" s="152"/>
      <c r="Q16" s="152">
        <f>AVERAGE(E16:P16)</f>
        <v>73.545</v>
      </c>
      <c r="R16" s="152"/>
      <c r="S16" s="160">
        <f>Q16</f>
        <v>73.545</v>
      </c>
    </row>
    <row r="17" spans="14:16" ht="15">
      <c r="N17" s="162"/>
      <c r="O17" s="162"/>
      <c r="P17" s="162"/>
    </row>
    <row r="18" spans="1:19" ht="15">
      <c r="A18" s="156" t="s">
        <v>2</v>
      </c>
      <c r="B18" s="157" t="s">
        <v>593</v>
      </c>
      <c r="C18" s="157"/>
      <c r="D18" s="156" t="s">
        <v>614</v>
      </c>
      <c r="E18" s="157" t="s">
        <v>615</v>
      </c>
      <c r="F18" s="157"/>
      <c r="G18" s="157"/>
      <c r="H18" s="157" t="s">
        <v>616</v>
      </c>
      <c r="I18" s="157"/>
      <c r="J18" s="157"/>
      <c r="K18" s="157" t="s">
        <v>617</v>
      </c>
      <c r="L18" s="157"/>
      <c r="M18" s="157"/>
      <c r="N18" s="158" t="s">
        <v>618</v>
      </c>
      <c r="O18" s="158"/>
      <c r="P18" s="158"/>
      <c r="Q18" s="157" t="s">
        <v>619</v>
      </c>
      <c r="R18" s="157"/>
      <c r="S18" s="159" t="s">
        <v>620</v>
      </c>
    </row>
    <row r="19" spans="1:19" ht="15">
      <c r="A19" s="151">
        <v>1</v>
      </c>
      <c r="B19" s="89" t="s">
        <v>624</v>
      </c>
      <c r="C19" s="89"/>
      <c r="D19" s="151" t="s">
        <v>239</v>
      </c>
      <c r="E19" s="151">
        <v>76.46</v>
      </c>
      <c r="F19" s="151"/>
      <c r="G19" s="151"/>
      <c r="H19" s="151">
        <v>76.46</v>
      </c>
      <c r="I19" s="151"/>
      <c r="J19" s="151"/>
      <c r="K19" s="151">
        <v>76.46</v>
      </c>
      <c r="L19" s="151"/>
      <c r="M19" s="151"/>
      <c r="N19" s="152">
        <v>64.8</v>
      </c>
      <c r="O19" s="152"/>
      <c r="P19" s="152"/>
      <c r="Q19" s="152">
        <f>AVERAGE(E19:P19)</f>
        <v>73.545</v>
      </c>
      <c r="R19" s="152"/>
      <c r="S19" s="160">
        <f>Q19</f>
        <v>73.545</v>
      </c>
    </row>
    <row r="20" spans="14:16" ht="15">
      <c r="N20" s="162"/>
      <c r="O20" s="162"/>
      <c r="P20" s="162"/>
    </row>
    <row r="21" spans="1:19" ht="15">
      <c r="A21" s="156" t="s">
        <v>2</v>
      </c>
      <c r="B21" s="157" t="s">
        <v>593</v>
      </c>
      <c r="C21" s="157"/>
      <c r="D21" s="156" t="s">
        <v>614</v>
      </c>
      <c r="E21" s="157" t="s">
        <v>615</v>
      </c>
      <c r="F21" s="157"/>
      <c r="G21" s="157"/>
      <c r="H21" s="157" t="s">
        <v>616</v>
      </c>
      <c r="I21" s="157"/>
      <c r="J21" s="157"/>
      <c r="K21" s="157" t="s">
        <v>617</v>
      </c>
      <c r="L21" s="157"/>
      <c r="M21" s="157"/>
      <c r="N21" s="158" t="s">
        <v>618</v>
      </c>
      <c r="O21" s="158"/>
      <c r="P21" s="158"/>
      <c r="Q21" s="157" t="s">
        <v>619</v>
      </c>
      <c r="R21" s="157"/>
      <c r="S21" s="159" t="s">
        <v>620</v>
      </c>
    </row>
    <row r="22" spans="1:19" ht="15">
      <c r="A22" s="151">
        <v>1</v>
      </c>
      <c r="B22" s="89" t="s">
        <v>625</v>
      </c>
      <c r="C22" s="89"/>
      <c r="D22" s="151" t="s">
        <v>239</v>
      </c>
      <c r="E22" s="151">
        <v>69.56</v>
      </c>
      <c r="F22" s="151"/>
      <c r="G22" s="151"/>
      <c r="H22" s="151">
        <v>69.56</v>
      </c>
      <c r="I22" s="151"/>
      <c r="J22" s="151"/>
      <c r="K22" s="151">
        <v>69.56</v>
      </c>
      <c r="L22" s="151"/>
      <c r="M22" s="151"/>
      <c r="N22" s="152">
        <v>65.5</v>
      </c>
      <c r="O22" s="152"/>
      <c r="P22" s="152"/>
      <c r="Q22" s="152">
        <f>AVERAGE(E22:P22)</f>
        <v>68.545</v>
      </c>
      <c r="R22" s="152"/>
      <c r="S22" s="160">
        <f>Q22</f>
        <v>68.545</v>
      </c>
    </row>
    <row r="23" spans="14:16" ht="15">
      <c r="N23" s="163"/>
      <c r="O23" s="163"/>
      <c r="P23" s="163"/>
    </row>
    <row r="24" spans="1:19" ht="15">
      <c r="A24" s="156" t="s">
        <v>2</v>
      </c>
      <c r="B24" s="157" t="s">
        <v>593</v>
      </c>
      <c r="C24" s="157"/>
      <c r="D24" s="156" t="s">
        <v>614</v>
      </c>
      <c r="E24" s="157" t="s">
        <v>615</v>
      </c>
      <c r="F24" s="157"/>
      <c r="G24" s="157"/>
      <c r="H24" s="157" t="s">
        <v>616</v>
      </c>
      <c r="I24" s="157"/>
      <c r="J24" s="157"/>
      <c r="K24" s="157" t="s">
        <v>617</v>
      </c>
      <c r="L24" s="157"/>
      <c r="M24" s="157"/>
      <c r="N24" s="157" t="s">
        <v>618</v>
      </c>
      <c r="O24" s="157"/>
      <c r="P24" s="157"/>
      <c r="Q24" s="157" t="s">
        <v>619</v>
      </c>
      <c r="R24" s="157"/>
      <c r="S24" s="159" t="s">
        <v>620</v>
      </c>
    </row>
    <row r="25" spans="1:20" ht="15">
      <c r="A25" s="151">
        <v>1</v>
      </c>
      <c r="B25" s="89" t="s">
        <v>626</v>
      </c>
      <c r="C25" s="89"/>
      <c r="D25" s="151" t="s">
        <v>239</v>
      </c>
      <c r="E25" s="151">
        <v>70.73</v>
      </c>
      <c r="F25" s="151"/>
      <c r="G25" s="151"/>
      <c r="H25" s="151">
        <v>70.73</v>
      </c>
      <c r="I25" s="151"/>
      <c r="J25" s="151"/>
      <c r="K25" s="151">
        <v>70.73</v>
      </c>
      <c r="L25" s="151"/>
      <c r="M25" s="151"/>
      <c r="N25" s="152">
        <v>66.6</v>
      </c>
      <c r="O25" s="152"/>
      <c r="P25" s="152"/>
      <c r="Q25" s="152">
        <f>AVERAGE(E25:P25)</f>
        <v>69.6975</v>
      </c>
      <c r="R25" s="152"/>
      <c r="S25" s="160">
        <f>Q25</f>
        <v>69.6975</v>
      </c>
      <c r="T25" s="154"/>
    </row>
    <row r="26" spans="14:16" ht="15">
      <c r="N26" s="163"/>
      <c r="O26" s="163"/>
      <c r="P26" s="163"/>
    </row>
    <row r="27" spans="1:19" ht="15">
      <c r="A27" s="156" t="s">
        <v>2</v>
      </c>
      <c r="B27" s="157" t="s">
        <v>593</v>
      </c>
      <c r="C27" s="157"/>
      <c r="D27" s="156" t="s">
        <v>614</v>
      </c>
      <c r="E27" s="157" t="s">
        <v>615</v>
      </c>
      <c r="F27" s="157"/>
      <c r="G27" s="157"/>
      <c r="H27" s="157" t="s">
        <v>616</v>
      </c>
      <c r="I27" s="157"/>
      <c r="J27" s="157"/>
      <c r="K27" s="157" t="s">
        <v>617</v>
      </c>
      <c r="L27" s="157"/>
      <c r="M27" s="157"/>
      <c r="N27" s="157" t="s">
        <v>618</v>
      </c>
      <c r="O27" s="157"/>
      <c r="P27" s="157"/>
      <c r="Q27" s="157" t="s">
        <v>619</v>
      </c>
      <c r="R27" s="157"/>
      <c r="S27" s="159" t="s">
        <v>620</v>
      </c>
    </row>
    <row r="28" spans="1:19" ht="15">
      <c r="A28" s="151">
        <v>1</v>
      </c>
      <c r="B28" s="89" t="s">
        <v>284</v>
      </c>
      <c r="C28" s="89"/>
      <c r="D28" s="151" t="s">
        <v>239</v>
      </c>
      <c r="E28" s="152">
        <v>80</v>
      </c>
      <c r="F28" s="152"/>
      <c r="G28" s="152"/>
      <c r="H28" s="152">
        <v>80</v>
      </c>
      <c r="I28" s="152"/>
      <c r="J28" s="152"/>
      <c r="K28" s="152">
        <v>80</v>
      </c>
      <c r="L28" s="152"/>
      <c r="M28" s="152"/>
      <c r="N28" s="152">
        <v>67.8</v>
      </c>
      <c r="O28" s="152"/>
      <c r="P28" s="152"/>
      <c r="Q28" s="152">
        <f>AVERAGE(E28:P28)</f>
        <v>76.95</v>
      </c>
      <c r="R28" s="152"/>
      <c r="S28" s="160">
        <f>Q28</f>
        <v>76.95</v>
      </c>
    </row>
    <row r="29" spans="14:16" ht="15">
      <c r="N29" s="164"/>
      <c r="O29" s="164"/>
      <c r="P29" s="164"/>
    </row>
    <row r="30" spans="1:19" ht="15">
      <c r="A30" s="157" t="s">
        <v>627</v>
      </c>
      <c r="B30" s="157"/>
      <c r="C30" s="157"/>
      <c r="D30" s="157"/>
      <c r="E30" s="157"/>
      <c r="F30" s="157"/>
      <c r="G30" s="157"/>
      <c r="H30" s="157"/>
      <c r="I30" s="157"/>
      <c r="J30" s="157"/>
      <c r="K30" s="157"/>
      <c r="L30" s="157"/>
      <c r="M30" s="157"/>
      <c r="N30" s="157"/>
      <c r="O30" s="157"/>
      <c r="P30" s="157"/>
      <c r="Q30" s="157"/>
      <c r="R30" s="157"/>
      <c r="S30" s="157"/>
    </row>
    <row r="31" spans="1:19" ht="15">
      <c r="A31" s="156" t="s">
        <v>2</v>
      </c>
      <c r="B31" s="157" t="s">
        <v>593</v>
      </c>
      <c r="C31" s="157"/>
      <c r="D31" s="156" t="s">
        <v>614</v>
      </c>
      <c r="E31" s="157" t="s">
        <v>628</v>
      </c>
      <c r="F31" s="157"/>
      <c r="G31" s="157"/>
      <c r="H31" s="157" t="s">
        <v>629</v>
      </c>
      <c r="I31" s="157"/>
      <c r="J31" s="157"/>
      <c r="K31" s="157" t="s">
        <v>630</v>
      </c>
      <c r="L31" s="157"/>
      <c r="M31" s="157"/>
      <c r="N31" s="157" t="s">
        <v>631</v>
      </c>
      <c r="O31" s="157"/>
      <c r="P31" s="157"/>
      <c r="Q31" s="157" t="s">
        <v>619</v>
      </c>
      <c r="R31" s="157"/>
      <c r="S31" s="159" t="s">
        <v>620</v>
      </c>
    </row>
    <row r="32" spans="1:19" ht="15">
      <c r="A32" s="165">
        <v>1</v>
      </c>
      <c r="B32" s="37" t="s">
        <v>128</v>
      </c>
      <c r="C32" s="37"/>
      <c r="D32" s="15" t="s">
        <v>632</v>
      </c>
      <c r="E32" s="166">
        <v>30</v>
      </c>
      <c r="F32" s="166"/>
      <c r="G32" s="166"/>
      <c r="H32" s="27">
        <v>30.5</v>
      </c>
      <c r="I32" s="27"/>
      <c r="J32" s="27"/>
      <c r="K32" s="90">
        <v>30.4</v>
      </c>
      <c r="L32" s="90"/>
      <c r="M32" s="90"/>
      <c r="N32" s="90">
        <v>31.1</v>
      </c>
      <c r="O32" s="90"/>
      <c r="P32" s="90"/>
      <c r="Q32" s="90">
        <f>AVERAGE(E32:P32)</f>
        <v>30.5</v>
      </c>
      <c r="R32" s="90"/>
      <c r="S32" s="167">
        <f>Q32</f>
        <v>30.5</v>
      </c>
    </row>
    <row r="33" spans="1:19" ht="15">
      <c r="A33" s="151">
        <f>A32+1</f>
        <v>2</v>
      </c>
      <c r="B33" s="168" t="s">
        <v>142</v>
      </c>
      <c r="C33" s="168"/>
      <c r="D33" s="165" t="s">
        <v>633</v>
      </c>
      <c r="E33" s="169">
        <v>180</v>
      </c>
      <c r="F33" s="169"/>
      <c r="G33" s="169"/>
      <c r="H33" s="90">
        <v>181</v>
      </c>
      <c r="I33" s="90"/>
      <c r="J33" s="90"/>
      <c r="K33" s="90">
        <v>180.85</v>
      </c>
      <c r="L33" s="90"/>
      <c r="M33" s="90"/>
      <c r="N33" s="90">
        <v>180.75</v>
      </c>
      <c r="O33" s="90"/>
      <c r="P33" s="90"/>
      <c r="Q33" s="90">
        <f>AVERAGE(E33:P33)</f>
        <v>180.65</v>
      </c>
      <c r="R33" s="90"/>
      <c r="S33" s="167">
        <f>Q33</f>
        <v>180.65</v>
      </c>
    </row>
    <row r="34" spans="1:19" ht="15">
      <c r="A34" s="151">
        <f>A33+1</f>
        <v>3</v>
      </c>
      <c r="B34" s="170" t="s">
        <v>161</v>
      </c>
      <c r="C34" s="170"/>
      <c r="D34" s="165" t="s">
        <v>633</v>
      </c>
      <c r="E34" s="169">
        <v>0.3</v>
      </c>
      <c r="F34" s="169"/>
      <c r="G34" s="169"/>
      <c r="H34" s="90">
        <v>0.35</v>
      </c>
      <c r="I34" s="90"/>
      <c r="J34" s="90"/>
      <c r="K34" s="90">
        <v>0.31</v>
      </c>
      <c r="L34" s="90"/>
      <c r="M34" s="90"/>
      <c r="N34" s="90">
        <v>0.33</v>
      </c>
      <c r="O34" s="90"/>
      <c r="P34" s="90"/>
      <c r="Q34" s="90">
        <f>AVERAGE(E34:P34)</f>
        <v>0.3225</v>
      </c>
      <c r="R34" s="90"/>
      <c r="S34" s="167">
        <f>Q34</f>
        <v>0.3225</v>
      </c>
    </row>
    <row r="35" spans="1:19" ht="15">
      <c r="A35" s="151">
        <f>A34+1</f>
        <v>4</v>
      </c>
      <c r="B35" s="170" t="s">
        <v>196</v>
      </c>
      <c r="C35" s="170"/>
      <c r="D35" s="165" t="s">
        <v>633</v>
      </c>
      <c r="E35" s="169">
        <v>16.28</v>
      </c>
      <c r="F35" s="169"/>
      <c r="G35" s="169"/>
      <c r="H35" s="90">
        <v>17.8</v>
      </c>
      <c r="I35" s="90"/>
      <c r="J35" s="90"/>
      <c r="K35" s="90">
        <v>16.61</v>
      </c>
      <c r="L35" s="90"/>
      <c r="M35" s="90"/>
      <c r="N35" s="90">
        <v>17</v>
      </c>
      <c r="O35" s="90"/>
      <c r="P35" s="90"/>
      <c r="Q35" s="90">
        <f>AVERAGE(E35:P35)</f>
        <v>16.9225</v>
      </c>
      <c r="R35" s="90"/>
      <c r="S35" s="167">
        <f>Q35</f>
        <v>16.9225</v>
      </c>
    </row>
    <row r="36" spans="1:19" ht="15">
      <c r="A36" s="151">
        <f>A35+1</f>
        <v>5</v>
      </c>
      <c r="B36" s="170" t="s">
        <v>198</v>
      </c>
      <c r="C36" s="170"/>
      <c r="D36" s="165" t="s">
        <v>633</v>
      </c>
      <c r="E36" s="169">
        <v>16.28</v>
      </c>
      <c r="F36" s="169"/>
      <c r="G36" s="169"/>
      <c r="H36" s="90">
        <v>17.8</v>
      </c>
      <c r="I36" s="90"/>
      <c r="J36" s="90"/>
      <c r="K36" s="90">
        <v>16.61</v>
      </c>
      <c r="L36" s="90"/>
      <c r="M36" s="90"/>
      <c r="N36" s="90">
        <v>17</v>
      </c>
      <c r="O36" s="90"/>
      <c r="P36" s="90"/>
      <c r="Q36" s="90">
        <f>AVERAGE(E36:P36)</f>
        <v>16.9225</v>
      </c>
      <c r="R36" s="90"/>
      <c r="S36" s="167">
        <f>Q36</f>
        <v>16.9225</v>
      </c>
    </row>
    <row r="37" spans="1:19" ht="15">
      <c r="A37" s="151">
        <f>A36+1</f>
        <v>6</v>
      </c>
      <c r="B37" s="170" t="s">
        <v>200</v>
      </c>
      <c r="C37" s="170"/>
      <c r="D37" s="165" t="s">
        <v>633</v>
      </c>
      <c r="E37" s="169">
        <v>2.77</v>
      </c>
      <c r="F37" s="169"/>
      <c r="G37" s="169"/>
      <c r="H37" s="90">
        <v>2.9</v>
      </c>
      <c r="I37" s="90"/>
      <c r="J37" s="90"/>
      <c r="K37" s="90">
        <v>2.8</v>
      </c>
      <c r="L37" s="90"/>
      <c r="M37" s="90"/>
      <c r="N37" s="90">
        <v>3.1</v>
      </c>
      <c r="O37" s="90"/>
      <c r="P37" s="90"/>
      <c r="Q37" s="90">
        <f>AVERAGE(E37:P37)</f>
        <v>2.8925</v>
      </c>
      <c r="R37" s="90"/>
      <c r="S37" s="167">
        <f>Q37</f>
        <v>2.8925</v>
      </c>
    </row>
    <row r="38" spans="1:19" ht="15">
      <c r="A38" s="151">
        <f>A37+1</f>
        <v>7</v>
      </c>
      <c r="B38" s="170" t="s">
        <v>205</v>
      </c>
      <c r="C38" s="170"/>
      <c r="D38" s="165" t="s">
        <v>633</v>
      </c>
      <c r="E38" s="169">
        <v>2.77</v>
      </c>
      <c r="F38" s="169"/>
      <c r="G38" s="169"/>
      <c r="H38" s="90">
        <v>2.9</v>
      </c>
      <c r="I38" s="90"/>
      <c r="J38" s="90"/>
      <c r="K38" s="90">
        <v>2.8</v>
      </c>
      <c r="L38" s="90"/>
      <c r="M38" s="90"/>
      <c r="N38" s="90">
        <v>3.1</v>
      </c>
      <c r="O38" s="90"/>
      <c r="P38" s="90"/>
      <c r="Q38" s="90">
        <f>AVERAGE(E38:P38)</f>
        <v>2.8925</v>
      </c>
      <c r="R38" s="90"/>
      <c r="S38" s="167">
        <f>Q38</f>
        <v>2.8925</v>
      </c>
    </row>
    <row r="39" spans="1:19" ht="15">
      <c r="A39" s="151">
        <f>A38+1</f>
        <v>8</v>
      </c>
      <c r="B39" s="170" t="s">
        <v>207</v>
      </c>
      <c r="C39" s="170"/>
      <c r="D39" s="165" t="s">
        <v>633</v>
      </c>
      <c r="E39" s="169">
        <v>6</v>
      </c>
      <c r="F39" s="169"/>
      <c r="G39" s="169"/>
      <c r="H39" s="90">
        <v>6.85</v>
      </c>
      <c r="I39" s="90"/>
      <c r="J39" s="90"/>
      <c r="K39" s="90">
        <v>6.5</v>
      </c>
      <c r="L39" s="90"/>
      <c r="M39" s="90"/>
      <c r="N39" s="90">
        <v>6.35</v>
      </c>
      <c r="O39" s="90"/>
      <c r="P39" s="90"/>
      <c r="Q39" s="90">
        <f>AVERAGE(E39:P39)</f>
        <v>6.425</v>
      </c>
      <c r="R39" s="90"/>
      <c r="S39" s="167">
        <f>Q39</f>
        <v>6.425</v>
      </c>
    </row>
    <row r="40" spans="1:19" ht="15">
      <c r="A40" s="171" t="s">
        <v>634</v>
      </c>
      <c r="B40" s="171"/>
      <c r="C40" s="171"/>
      <c r="D40" s="171"/>
      <c r="E40" s="171"/>
      <c r="F40" s="171"/>
      <c r="G40" s="171"/>
      <c r="H40" s="171"/>
      <c r="I40" s="171"/>
      <c r="J40" s="171"/>
      <c r="K40" s="171"/>
      <c r="L40" s="171"/>
      <c r="M40" s="171"/>
      <c r="N40" s="171"/>
      <c r="O40" s="171"/>
      <c r="P40" s="171"/>
      <c r="Q40" s="171"/>
      <c r="R40" s="171"/>
      <c r="S40" s="171"/>
    </row>
    <row r="41" spans="1:19" ht="15">
      <c r="A41" s="156" t="s">
        <v>2</v>
      </c>
      <c r="B41" s="157" t="s">
        <v>593</v>
      </c>
      <c r="C41" s="157"/>
      <c r="D41" s="156" t="s">
        <v>614</v>
      </c>
      <c r="E41" s="157" t="s">
        <v>628</v>
      </c>
      <c r="F41" s="157"/>
      <c r="G41" s="157"/>
      <c r="H41" s="157" t="s">
        <v>629</v>
      </c>
      <c r="I41" s="157"/>
      <c r="J41" s="157"/>
      <c r="K41" s="157" t="s">
        <v>630</v>
      </c>
      <c r="L41" s="157"/>
      <c r="M41" s="157"/>
      <c r="N41" s="157" t="s">
        <v>631</v>
      </c>
      <c r="O41" s="157"/>
      <c r="P41" s="157"/>
      <c r="Q41" s="157" t="s">
        <v>619</v>
      </c>
      <c r="R41" s="157"/>
      <c r="S41" s="159" t="s">
        <v>620</v>
      </c>
    </row>
    <row r="42" spans="1:19" ht="15">
      <c r="A42" s="165">
        <v>1</v>
      </c>
      <c r="B42" s="24" t="s">
        <v>212</v>
      </c>
      <c r="C42" s="24"/>
      <c r="D42" s="172" t="s">
        <v>213</v>
      </c>
      <c r="E42" s="27">
        <v>15.8</v>
      </c>
      <c r="F42" s="27"/>
      <c r="G42" s="27"/>
      <c r="H42" s="27">
        <v>17</v>
      </c>
      <c r="I42" s="27"/>
      <c r="J42" s="27"/>
      <c r="K42" s="90">
        <v>16.12</v>
      </c>
      <c r="L42" s="90"/>
      <c r="M42" s="90"/>
      <c r="N42" s="90">
        <v>16.44</v>
      </c>
      <c r="O42" s="90"/>
      <c r="P42" s="90"/>
      <c r="Q42" s="90">
        <f>AVERAGE(E42:P42)</f>
        <v>16.34</v>
      </c>
      <c r="R42" s="90"/>
      <c r="S42" s="167">
        <f>Q42</f>
        <v>16.34</v>
      </c>
    </row>
    <row r="43" spans="1:19" ht="15">
      <c r="A43" s="165">
        <f>A42+1</f>
        <v>2</v>
      </c>
      <c r="B43" s="24" t="s">
        <v>215</v>
      </c>
      <c r="C43" s="24"/>
      <c r="D43" s="172" t="s">
        <v>633</v>
      </c>
      <c r="E43" s="27">
        <v>1269.37</v>
      </c>
      <c r="F43" s="27"/>
      <c r="G43" s="27"/>
      <c r="H43" s="27">
        <v>1295</v>
      </c>
      <c r="I43" s="27"/>
      <c r="J43" s="27"/>
      <c r="K43" s="90">
        <v>1269.45</v>
      </c>
      <c r="L43" s="90"/>
      <c r="M43" s="90"/>
      <c r="N43" s="90">
        <v>1294.84</v>
      </c>
      <c r="O43" s="90"/>
      <c r="P43" s="90"/>
      <c r="Q43" s="90">
        <f>AVERAGE(E43:P43)</f>
        <v>1282.165</v>
      </c>
      <c r="R43" s="90"/>
      <c r="S43" s="167">
        <f>Q43</f>
        <v>1282.165</v>
      </c>
    </row>
    <row r="44" spans="1:19" ht="15">
      <c r="A44" s="165">
        <f>A43+1</f>
        <v>3</v>
      </c>
      <c r="B44" s="24" t="s">
        <v>217</v>
      </c>
      <c r="C44" s="24"/>
      <c r="D44" s="172" t="s">
        <v>633</v>
      </c>
      <c r="E44" s="27">
        <v>42.9</v>
      </c>
      <c r="F44" s="27"/>
      <c r="G44" s="27"/>
      <c r="H44" s="27">
        <v>45</v>
      </c>
      <c r="I44" s="27"/>
      <c r="J44" s="27"/>
      <c r="K44" s="90">
        <v>42.98</v>
      </c>
      <c r="L44" s="90"/>
      <c r="M44" s="90"/>
      <c r="N44" s="90">
        <v>43.84</v>
      </c>
      <c r="O44" s="90"/>
      <c r="P44" s="90"/>
      <c r="Q44" s="90">
        <f>AVERAGE(E44:P44)</f>
        <v>43.68</v>
      </c>
      <c r="R44" s="90"/>
      <c r="S44" s="167">
        <f>Q44</f>
        <v>43.68</v>
      </c>
    </row>
    <row r="45" spans="1:19" ht="15">
      <c r="A45" s="165">
        <f>A44+1</f>
        <v>4</v>
      </c>
      <c r="B45" s="24" t="s">
        <v>219</v>
      </c>
      <c r="C45" s="24"/>
      <c r="D45" s="172" t="s">
        <v>633</v>
      </c>
      <c r="E45" s="27">
        <v>508.02</v>
      </c>
      <c r="F45" s="27"/>
      <c r="G45" s="27"/>
      <c r="H45" s="27">
        <v>510</v>
      </c>
      <c r="I45" s="27"/>
      <c r="J45" s="27"/>
      <c r="K45" s="90">
        <v>509</v>
      </c>
      <c r="L45" s="90"/>
      <c r="M45" s="90"/>
      <c r="N45" s="90">
        <v>509.8</v>
      </c>
      <c r="O45" s="90"/>
      <c r="P45" s="90"/>
      <c r="Q45" s="90">
        <f>AVERAGE(E45:P45)</f>
        <v>509.205</v>
      </c>
      <c r="R45" s="90"/>
      <c r="S45" s="167">
        <f>Q45</f>
        <v>509.205</v>
      </c>
    </row>
    <row r="46" spans="1:19" ht="15">
      <c r="A46" s="165">
        <f>A45+1</f>
        <v>5</v>
      </c>
      <c r="B46" s="24" t="s">
        <v>221</v>
      </c>
      <c r="C46" s="24"/>
      <c r="D46" s="172" t="s">
        <v>633</v>
      </c>
      <c r="E46" s="27">
        <v>42.9</v>
      </c>
      <c r="F46" s="27"/>
      <c r="G46" s="27"/>
      <c r="H46" s="27">
        <v>45</v>
      </c>
      <c r="I46" s="27"/>
      <c r="J46" s="27"/>
      <c r="K46" s="90">
        <v>43.5</v>
      </c>
      <c r="L46" s="90"/>
      <c r="M46" s="90"/>
      <c r="N46" s="90">
        <v>44.5</v>
      </c>
      <c r="O46" s="90"/>
      <c r="P46" s="90"/>
      <c r="Q46" s="90">
        <f>AVERAGE(E46:P46)</f>
        <v>43.975</v>
      </c>
      <c r="R46" s="90"/>
      <c r="S46" s="167">
        <f>Q46</f>
        <v>43.975</v>
      </c>
    </row>
    <row r="47" spans="1:19" ht="15">
      <c r="A47" s="165">
        <f>A46+1</f>
        <v>6</v>
      </c>
      <c r="B47" s="24" t="s">
        <v>223</v>
      </c>
      <c r="C47" s="24"/>
      <c r="D47" s="172" t="s">
        <v>633</v>
      </c>
      <c r="E47" s="27">
        <v>4.02</v>
      </c>
      <c r="F47" s="27"/>
      <c r="G47" s="27"/>
      <c r="H47" s="27">
        <v>5</v>
      </c>
      <c r="I47" s="27"/>
      <c r="J47" s="27"/>
      <c r="K47" s="90">
        <v>4.15</v>
      </c>
      <c r="L47" s="90"/>
      <c r="M47" s="90"/>
      <c r="N47" s="90">
        <v>4.6</v>
      </c>
      <c r="O47" s="90"/>
      <c r="P47" s="90"/>
      <c r="Q47" s="90">
        <f>AVERAGE(E47:P47)</f>
        <v>4.4425</v>
      </c>
      <c r="R47" s="90"/>
      <c r="S47" s="167">
        <f>Q47</f>
        <v>4.4425</v>
      </c>
    </row>
    <row r="48" spans="1:19" ht="15">
      <c r="A48" s="165">
        <f>A47+1</f>
        <v>7</v>
      </c>
      <c r="B48" s="24" t="s">
        <v>225</v>
      </c>
      <c r="C48" s="24"/>
      <c r="D48" s="172" t="s">
        <v>633</v>
      </c>
      <c r="E48" s="27">
        <v>12.73</v>
      </c>
      <c r="F48" s="27"/>
      <c r="G48" s="27"/>
      <c r="H48" s="27">
        <v>14.5</v>
      </c>
      <c r="I48" s="27"/>
      <c r="J48" s="27"/>
      <c r="K48" s="90">
        <v>13</v>
      </c>
      <c r="L48" s="90"/>
      <c r="M48" s="90"/>
      <c r="N48" s="90">
        <v>14</v>
      </c>
      <c r="O48" s="90"/>
      <c r="P48" s="90"/>
      <c r="Q48" s="90">
        <f>AVERAGE(E48:P48)</f>
        <v>13.5575</v>
      </c>
      <c r="R48" s="90"/>
      <c r="S48" s="167">
        <f>Q48</f>
        <v>13.5575</v>
      </c>
    </row>
    <row r="49" spans="1:19" ht="15">
      <c r="A49" s="165">
        <f>A48+1</f>
        <v>8</v>
      </c>
      <c r="B49" s="24" t="s">
        <v>227</v>
      </c>
      <c r="C49" s="24"/>
      <c r="D49" s="172" t="s">
        <v>633</v>
      </c>
      <c r="E49" s="27">
        <v>12.73</v>
      </c>
      <c r="F49" s="27"/>
      <c r="G49" s="27"/>
      <c r="H49" s="27">
        <v>14.5</v>
      </c>
      <c r="I49" s="27"/>
      <c r="J49" s="27"/>
      <c r="K49" s="90">
        <v>12.9</v>
      </c>
      <c r="L49" s="90"/>
      <c r="M49" s="90"/>
      <c r="N49" s="90">
        <v>14</v>
      </c>
      <c r="O49" s="90"/>
      <c r="P49" s="90"/>
      <c r="Q49" s="90">
        <f>AVERAGE(E49:P49)</f>
        <v>13.5325</v>
      </c>
      <c r="R49" s="90"/>
      <c r="S49" s="167">
        <f>Q49</f>
        <v>13.5325</v>
      </c>
    </row>
    <row r="50" spans="1:19" ht="15">
      <c r="A50" s="165">
        <f>A49+1</f>
        <v>9</v>
      </c>
      <c r="B50" s="24" t="s">
        <v>229</v>
      </c>
      <c r="C50" s="24"/>
      <c r="D50" s="172" t="s">
        <v>633</v>
      </c>
      <c r="E50" s="27">
        <v>12.73</v>
      </c>
      <c r="F50" s="27"/>
      <c r="G50" s="27"/>
      <c r="H50" s="27">
        <v>14.5</v>
      </c>
      <c r="I50" s="27"/>
      <c r="J50" s="27"/>
      <c r="K50" s="90">
        <v>12.9</v>
      </c>
      <c r="L50" s="90"/>
      <c r="M50" s="90"/>
      <c r="N50" s="90">
        <v>14</v>
      </c>
      <c r="O50" s="90"/>
      <c r="P50" s="90"/>
      <c r="Q50" s="90">
        <f>AVERAGE(E50:P50)</f>
        <v>13.5325</v>
      </c>
      <c r="R50" s="90"/>
      <c r="S50" s="167">
        <f>Q50</f>
        <v>13.5325</v>
      </c>
    </row>
    <row r="51" spans="1:19" ht="15">
      <c r="A51" s="165">
        <f>A50+1</f>
        <v>10</v>
      </c>
      <c r="B51" s="24" t="s">
        <v>234</v>
      </c>
      <c r="C51" s="24"/>
      <c r="D51" s="172" t="s">
        <v>633</v>
      </c>
      <c r="E51" s="27">
        <v>12.73</v>
      </c>
      <c r="F51" s="27"/>
      <c r="G51" s="27"/>
      <c r="H51" s="27">
        <v>14.5</v>
      </c>
      <c r="I51" s="27"/>
      <c r="J51" s="27"/>
      <c r="K51" s="90">
        <v>12.9</v>
      </c>
      <c r="L51" s="90"/>
      <c r="M51" s="90"/>
      <c r="N51" s="90">
        <v>14</v>
      </c>
      <c r="O51" s="90"/>
      <c r="P51" s="90"/>
      <c r="Q51" s="90">
        <f>AVERAGE(E51:P51)</f>
        <v>13.5325</v>
      </c>
      <c r="R51" s="90"/>
      <c r="S51" s="167">
        <f>Q51</f>
        <v>13.5325</v>
      </c>
    </row>
    <row r="52" spans="1:19" ht="15">
      <c r="A52" s="165">
        <f>A51+1</f>
        <v>11</v>
      </c>
      <c r="B52" s="24" t="s">
        <v>236</v>
      </c>
      <c r="C52" s="24"/>
      <c r="D52" s="172" t="s">
        <v>633</v>
      </c>
      <c r="E52" s="27">
        <v>12.73</v>
      </c>
      <c r="F52" s="27"/>
      <c r="G52" s="27"/>
      <c r="H52" s="27">
        <v>14.5</v>
      </c>
      <c r="I52" s="27"/>
      <c r="J52" s="27"/>
      <c r="K52" s="90">
        <v>12.9</v>
      </c>
      <c r="L52" s="90"/>
      <c r="M52" s="90"/>
      <c r="N52" s="90">
        <v>14</v>
      </c>
      <c r="O52" s="90"/>
      <c r="P52" s="90"/>
      <c r="Q52" s="90">
        <f>AVERAGE(E52:P52)</f>
        <v>13.5325</v>
      </c>
      <c r="R52" s="90"/>
      <c r="S52" s="167">
        <f>Q52</f>
        <v>13.5325</v>
      </c>
    </row>
    <row r="53" spans="1:19" ht="15">
      <c r="A53" s="157" t="s">
        <v>635</v>
      </c>
      <c r="B53" s="157"/>
      <c r="C53" s="157"/>
      <c r="D53" s="157"/>
      <c r="E53" s="157"/>
      <c r="F53" s="157"/>
      <c r="G53" s="157"/>
      <c r="H53" s="157"/>
      <c r="I53" s="157"/>
      <c r="J53" s="157"/>
      <c r="K53" s="157"/>
      <c r="L53" s="157"/>
      <c r="M53" s="157"/>
      <c r="N53" s="157"/>
      <c r="O53" s="157"/>
      <c r="P53" s="157"/>
      <c r="Q53" s="157"/>
      <c r="R53" s="157"/>
      <c r="S53" s="157"/>
    </row>
    <row r="54" spans="1:19" ht="15">
      <c r="A54" s="156" t="s">
        <v>2</v>
      </c>
      <c r="B54" s="157" t="s">
        <v>593</v>
      </c>
      <c r="C54" s="157"/>
      <c r="D54" s="156" t="s">
        <v>614</v>
      </c>
      <c r="E54" s="157" t="s">
        <v>628</v>
      </c>
      <c r="F54" s="157"/>
      <c r="G54" s="157"/>
      <c r="H54" s="157" t="s">
        <v>629</v>
      </c>
      <c r="I54" s="157"/>
      <c r="J54" s="157"/>
      <c r="K54" s="157" t="s">
        <v>630</v>
      </c>
      <c r="L54" s="157"/>
      <c r="M54" s="157"/>
      <c r="N54" s="157" t="s">
        <v>631</v>
      </c>
      <c r="O54" s="157"/>
      <c r="P54" s="157"/>
      <c r="Q54" s="157" t="s">
        <v>619</v>
      </c>
      <c r="R54" s="157"/>
      <c r="S54" s="159" t="s">
        <v>620</v>
      </c>
    </row>
    <row r="55" spans="1:19" ht="15">
      <c r="A55" s="165">
        <v>1</v>
      </c>
      <c r="B55" s="24" t="s">
        <v>243</v>
      </c>
      <c r="C55" s="24"/>
      <c r="D55" s="15" t="s">
        <v>213</v>
      </c>
      <c r="E55" s="27">
        <v>15.8</v>
      </c>
      <c r="F55" s="27"/>
      <c r="G55" s="27"/>
      <c r="H55" s="27">
        <v>17.5</v>
      </c>
      <c r="I55" s="27"/>
      <c r="J55" s="27"/>
      <c r="K55" s="90">
        <v>16.12</v>
      </c>
      <c r="L55" s="90"/>
      <c r="M55" s="90"/>
      <c r="N55" s="90">
        <v>16.8</v>
      </c>
      <c r="O55" s="90"/>
      <c r="P55" s="90"/>
      <c r="Q55" s="90">
        <f>AVERAGE(E55:P55)</f>
        <v>16.555</v>
      </c>
      <c r="R55" s="90"/>
      <c r="S55" s="167">
        <f>Q55</f>
        <v>16.555</v>
      </c>
    </row>
    <row r="56" spans="1:19" ht="15">
      <c r="A56" s="165">
        <f>A55+1</f>
        <v>2</v>
      </c>
      <c r="B56" s="24" t="s">
        <v>245</v>
      </c>
      <c r="C56" s="24"/>
      <c r="D56" s="15" t="s">
        <v>633</v>
      </c>
      <c r="E56" s="27">
        <v>1269.37</v>
      </c>
      <c r="F56" s="27"/>
      <c r="G56" s="27"/>
      <c r="H56" s="27">
        <v>1271.5</v>
      </c>
      <c r="I56" s="27"/>
      <c r="J56" s="27"/>
      <c r="K56" s="90">
        <v>1270</v>
      </c>
      <c r="L56" s="90"/>
      <c r="M56" s="90"/>
      <c r="N56" s="90">
        <v>1270.9</v>
      </c>
      <c r="O56" s="90"/>
      <c r="P56" s="90"/>
      <c r="Q56" s="90">
        <f>AVERAGE(E56:P56)</f>
        <v>1270.4425</v>
      </c>
      <c r="R56" s="90"/>
      <c r="S56" s="167">
        <f>Q56</f>
        <v>1270.4425</v>
      </c>
    </row>
    <row r="57" spans="1:19" ht="15">
      <c r="A57" s="165">
        <f>A56+1</f>
        <v>3</v>
      </c>
      <c r="B57" s="24" t="s">
        <v>247</v>
      </c>
      <c r="C57" s="24"/>
      <c r="D57" s="15" t="s">
        <v>633</v>
      </c>
      <c r="E57" s="27">
        <v>229.21</v>
      </c>
      <c r="F57" s="27"/>
      <c r="G57" s="27"/>
      <c r="H57" s="27">
        <v>230</v>
      </c>
      <c r="I57" s="27"/>
      <c r="J57" s="27"/>
      <c r="K57" s="90">
        <v>230</v>
      </c>
      <c r="L57" s="90"/>
      <c r="M57" s="90"/>
      <c r="N57" s="90">
        <v>230.3</v>
      </c>
      <c r="O57" s="90"/>
      <c r="P57" s="90"/>
      <c r="Q57" s="90">
        <f>AVERAGE(E57:P57)</f>
        <v>229.8775</v>
      </c>
      <c r="R57" s="90"/>
      <c r="S57" s="167">
        <f>Q57</f>
        <v>229.8775</v>
      </c>
    </row>
    <row r="58" spans="1:19" ht="15">
      <c r="A58" s="165">
        <f>A57+1</f>
        <v>4</v>
      </c>
      <c r="B58" s="24" t="s">
        <v>249</v>
      </c>
      <c r="C58" s="24"/>
      <c r="D58" s="15" t="s">
        <v>633</v>
      </c>
      <c r="E58" s="27">
        <v>1016.02</v>
      </c>
      <c r="F58" s="27"/>
      <c r="G58" s="27"/>
      <c r="H58" s="27">
        <v>1017.45</v>
      </c>
      <c r="I58" s="27"/>
      <c r="J58" s="27"/>
      <c r="K58" s="90">
        <v>1017</v>
      </c>
      <c r="L58" s="90"/>
      <c r="M58" s="90"/>
      <c r="N58" s="90">
        <v>1017.4</v>
      </c>
      <c r="O58" s="90"/>
      <c r="P58" s="90"/>
      <c r="Q58" s="90">
        <f>AVERAGE(E58:P58)</f>
        <v>1016.9675</v>
      </c>
      <c r="R58" s="90"/>
      <c r="S58" s="167">
        <f>Q58</f>
        <v>1016.9675</v>
      </c>
    </row>
    <row r="59" spans="1:19" ht="15">
      <c r="A59" s="165">
        <f>A58+1</f>
        <v>5</v>
      </c>
      <c r="B59" s="24" t="s">
        <v>251</v>
      </c>
      <c r="C59" s="24"/>
      <c r="D59" s="15" t="s">
        <v>633</v>
      </c>
      <c r="E59" s="27">
        <v>168.9</v>
      </c>
      <c r="F59" s="27"/>
      <c r="G59" s="27"/>
      <c r="H59" s="27">
        <v>171.3</v>
      </c>
      <c r="I59" s="27"/>
      <c r="J59" s="27"/>
      <c r="K59" s="90">
        <v>169.5</v>
      </c>
      <c r="L59" s="90"/>
      <c r="M59" s="90"/>
      <c r="N59" s="90">
        <v>170.5</v>
      </c>
      <c r="O59" s="90"/>
      <c r="P59" s="90"/>
      <c r="Q59" s="90">
        <f>AVERAGE(E59:P59)</f>
        <v>170.05</v>
      </c>
      <c r="R59" s="90"/>
      <c r="S59" s="167">
        <f>Q59</f>
        <v>170.05</v>
      </c>
    </row>
    <row r="60" spans="1:19" ht="15">
      <c r="A60" s="165">
        <f>A59+1</f>
        <v>6</v>
      </c>
      <c r="B60" s="24" t="s">
        <v>253</v>
      </c>
      <c r="C60" s="24"/>
      <c r="D60" s="15" t="s">
        <v>633</v>
      </c>
      <c r="E60" s="27">
        <v>84.45</v>
      </c>
      <c r="F60" s="27"/>
      <c r="G60" s="27"/>
      <c r="H60" s="27">
        <v>87.2</v>
      </c>
      <c r="I60" s="27"/>
      <c r="J60" s="27"/>
      <c r="K60" s="90">
        <v>85</v>
      </c>
      <c r="L60" s="90"/>
      <c r="M60" s="90"/>
      <c r="N60" s="90">
        <v>86</v>
      </c>
      <c r="O60" s="90"/>
      <c r="P60" s="90"/>
      <c r="Q60" s="90">
        <f>AVERAGE(E60:P60)</f>
        <v>85.6625</v>
      </c>
      <c r="R60" s="90"/>
      <c r="S60" s="167">
        <f>Q60</f>
        <v>85.6625</v>
      </c>
    </row>
    <row r="61" spans="1:19" ht="15">
      <c r="A61" s="165">
        <v>7</v>
      </c>
      <c r="B61" s="165" t="s">
        <v>636</v>
      </c>
      <c r="C61" s="24" t="s">
        <v>637</v>
      </c>
      <c r="D61" s="15" t="s">
        <v>633</v>
      </c>
      <c r="E61" s="27">
        <v>254.67</v>
      </c>
      <c r="F61" s="27"/>
      <c r="G61" s="27"/>
      <c r="H61" s="27">
        <v>258.1</v>
      </c>
      <c r="I61" s="27"/>
      <c r="J61" s="27"/>
      <c r="K61" s="90">
        <v>255</v>
      </c>
      <c r="L61" s="90"/>
      <c r="M61" s="90"/>
      <c r="N61" s="90">
        <v>256.2</v>
      </c>
      <c r="O61" s="90"/>
      <c r="P61" s="90"/>
      <c r="Q61" s="90">
        <f>AVERAGE(E61:P66)</f>
        <v>255.9925</v>
      </c>
      <c r="R61" s="90"/>
      <c r="S61" s="167">
        <f>Q61</f>
        <v>255.9925</v>
      </c>
    </row>
    <row r="62" spans="1:19" ht="15">
      <c r="A62" s="165"/>
      <c r="B62" s="165"/>
      <c r="C62" s="24" t="s">
        <v>638</v>
      </c>
      <c r="D62" s="15"/>
      <c r="E62" s="27"/>
      <c r="F62" s="27"/>
      <c r="G62" s="27"/>
      <c r="H62" s="27"/>
      <c r="I62" s="27"/>
      <c r="J62" s="27"/>
      <c r="K62" s="90"/>
      <c r="L62" s="90"/>
      <c r="M62" s="90"/>
      <c r="N62" s="90"/>
      <c r="O62" s="90"/>
      <c r="P62" s="90"/>
      <c r="Q62" s="90"/>
      <c r="R62" s="90"/>
      <c r="S62" s="167"/>
    </row>
    <row r="63" spans="1:19" ht="15">
      <c r="A63" s="165"/>
      <c r="B63" s="165"/>
      <c r="C63" s="24" t="s">
        <v>639</v>
      </c>
      <c r="D63" s="15"/>
      <c r="E63" s="27"/>
      <c r="F63" s="27"/>
      <c r="G63" s="27"/>
      <c r="H63" s="27"/>
      <c r="I63" s="27"/>
      <c r="J63" s="27"/>
      <c r="K63" s="90"/>
      <c r="L63" s="90"/>
      <c r="M63" s="90"/>
      <c r="N63" s="90"/>
      <c r="O63" s="90"/>
      <c r="P63" s="90"/>
      <c r="Q63" s="90"/>
      <c r="R63" s="90"/>
      <c r="S63" s="167"/>
    </row>
    <row r="64" spans="1:19" ht="15">
      <c r="A64" s="165"/>
      <c r="B64" s="165"/>
      <c r="C64" s="24" t="s">
        <v>640</v>
      </c>
      <c r="D64" s="15"/>
      <c r="E64" s="27"/>
      <c r="F64" s="27"/>
      <c r="G64" s="27"/>
      <c r="H64" s="27"/>
      <c r="I64" s="27"/>
      <c r="J64" s="27"/>
      <c r="K64" s="90"/>
      <c r="L64" s="90"/>
      <c r="M64" s="90"/>
      <c r="N64" s="90"/>
      <c r="O64" s="90"/>
      <c r="P64" s="90"/>
      <c r="Q64" s="90"/>
      <c r="R64" s="90"/>
      <c r="S64" s="167"/>
    </row>
    <row r="65" spans="1:19" ht="15">
      <c r="A65" s="165"/>
      <c r="B65" s="165"/>
      <c r="C65" s="24" t="s">
        <v>641</v>
      </c>
      <c r="D65" s="15"/>
      <c r="E65" s="27"/>
      <c r="F65" s="27"/>
      <c r="G65" s="27"/>
      <c r="H65" s="27"/>
      <c r="I65" s="27"/>
      <c r="J65" s="27"/>
      <c r="K65" s="90"/>
      <c r="L65" s="90"/>
      <c r="M65" s="90"/>
      <c r="N65" s="90"/>
      <c r="O65" s="90"/>
      <c r="P65" s="90"/>
      <c r="Q65" s="90"/>
      <c r="R65" s="90"/>
      <c r="S65" s="167"/>
    </row>
    <row r="66" spans="1:19" ht="15">
      <c r="A66" s="165"/>
      <c r="B66" s="165"/>
      <c r="C66" s="24" t="s">
        <v>642</v>
      </c>
      <c r="D66" s="15"/>
      <c r="E66" s="27"/>
      <c r="F66" s="27"/>
      <c r="G66" s="27"/>
      <c r="H66" s="27"/>
      <c r="I66" s="27"/>
      <c r="J66" s="27"/>
      <c r="K66" s="90"/>
      <c r="L66" s="90"/>
      <c r="M66" s="90"/>
      <c r="N66" s="90"/>
      <c r="O66" s="90"/>
      <c r="P66" s="90"/>
      <c r="Q66" s="90"/>
      <c r="R66" s="90"/>
      <c r="S66" s="167"/>
    </row>
    <row r="67" spans="1:19" ht="15">
      <c r="A67" s="165">
        <v>8</v>
      </c>
      <c r="B67" s="89"/>
      <c r="C67" s="24" t="s">
        <v>258</v>
      </c>
      <c r="D67" s="15" t="s">
        <v>633</v>
      </c>
      <c r="E67" s="27">
        <v>1.34</v>
      </c>
      <c r="F67" s="27"/>
      <c r="G67" s="27"/>
      <c r="H67" s="27">
        <v>2.2</v>
      </c>
      <c r="I67" s="27"/>
      <c r="J67" s="27"/>
      <c r="K67" s="90">
        <v>1.35</v>
      </c>
      <c r="L67" s="90"/>
      <c r="M67" s="90"/>
      <c r="N67" s="90">
        <v>1.5</v>
      </c>
      <c r="O67" s="90"/>
      <c r="P67" s="90"/>
      <c r="Q67" s="90">
        <f>AVERAGE(E67:P67)</f>
        <v>1.5975</v>
      </c>
      <c r="R67" s="90"/>
      <c r="S67" s="167">
        <f>Q67</f>
        <v>1.5975</v>
      </c>
    </row>
    <row r="68" spans="1:19" ht="15">
      <c r="A68" s="165">
        <v>9</v>
      </c>
      <c r="B68" s="89"/>
      <c r="C68" s="24" t="s">
        <v>260</v>
      </c>
      <c r="D68" s="15" t="s">
        <v>633</v>
      </c>
      <c r="E68" s="27">
        <v>2.67</v>
      </c>
      <c r="F68" s="27"/>
      <c r="G68" s="27"/>
      <c r="H68" s="27">
        <v>3.4</v>
      </c>
      <c r="I68" s="27"/>
      <c r="J68" s="27"/>
      <c r="K68" s="90">
        <v>2.75</v>
      </c>
      <c r="L68" s="90"/>
      <c r="M68" s="90"/>
      <c r="N68" s="90">
        <v>3</v>
      </c>
      <c r="O68" s="90"/>
      <c r="P68" s="90"/>
      <c r="Q68" s="90">
        <f>AVERAGE(E68:P68)</f>
        <v>2.955</v>
      </c>
      <c r="R68" s="90"/>
      <c r="S68" s="167">
        <f>Q68</f>
        <v>2.955</v>
      </c>
    </row>
    <row r="69" spans="1:19" ht="15">
      <c r="A69" s="157" t="s">
        <v>643</v>
      </c>
      <c r="B69" s="157"/>
      <c r="C69" s="157"/>
      <c r="D69" s="157"/>
      <c r="E69" s="157"/>
      <c r="F69" s="157"/>
      <c r="G69" s="157"/>
      <c r="H69" s="157"/>
      <c r="I69" s="157"/>
      <c r="J69" s="157"/>
      <c r="K69" s="157"/>
      <c r="L69" s="157"/>
      <c r="M69" s="157"/>
      <c r="N69" s="157"/>
      <c r="O69" s="157"/>
      <c r="P69" s="157"/>
      <c r="Q69" s="157"/>
      <c r="R69" s="157"/>
      <c r="S69" s="157"/>
    </row>
    <row r="70" spans="1:19" ht="15">
      <c r="A70" s="156" t="s">
        <v>2</v>
      </c>
      <c r="B70" s="157" t="s">
        <v>593</v>
      </c>
      <c r="C70" s="157"/>
      <c r="D70" s="156" t="s">
        <v>614</v>
      </c>
      <c r="E70" s="157" t="s">
        <v>628</v>
      </c>
      <c r="F70" s="157"/>
      <c r="G70" s="157"/>
      <c r="H70" s="157" t="s">
        <v>629</v>
      </c>
      <c r="I70" s="157"/>
      <c r="J70" s="157"/>
      <c r="K70" s="157" t="s">
        <v>630</v>
      </c>
      <c r="L70" s="157"/>
      <c r="M70" s="157"/>
      <c r="N70" s="157" t="s">
        <v>631</v>
      </c>
      <c r="O70" s="157"/>
      <c r="P70" s="157"/>
      <c r="Q70" s="157" t="s">
        <v>619</v>
      </c>
      <c r="R70" s="157"/>
      <c r="S70" s="159" t="s">
        <v>620</v>
      </c>
    </row>
    <row r="71" spans="1:19" ht="15">
      <c r="A71" s="165">
        <v>1</v>
      </c>
      <c r="B71" s="24" t="s">
        <v>212</v>
      </c>
      <c r="C71" s="24"/>
      <c r="D71" s="15" t="s">
        <v>213</v>
      </c>
      <c r="E71" s="27">
        <v>15.8</v>
      </c>
      <c r="F71" s="27"/>
      <c r="G71" s="27"/>
      <c r="H71" s="27">
        <v>17.5</v>
      </c>
      <c r="I71" s="27"/>
      <c r="J71" s="27"/>
      <c r="K71" s="90">
        <v>16.12</v>
      </c>
      <c r="L71" s="90"/>
      <c r="M71" s="90"/>
      <c r="N71" s="90">
        <v>16.8</v>
      </c>
      <c r="O71" s="90"/>
      <c r="P71" s="90"/>
      <c r="Q71" s="90">
        <f>AVERAGE(E71:P71)</f>
        <v>16.555</v>
      </c>
      <c r="R71" s="90"/>
      <c r="S71" s="167">
        <f>Q71</f>
        <v>16.555</v>
      </c>
    </row>
    <row r="72" spans="1:19" ht="15">
      <c r="A72" s="165">
        <v>3</v>
      </c>
      <c r="B72" s="24" t="s">
        <v>267</v>
      </c>
      <c r="C72" s="24"/>
      <c r="D72" s="15" t="s">
        <v>633</v>
      </c>
      <c r="E72" s="27">
        <v>1269.37</v>
      </c>
      <c r="F72" s="27"/>
      <c r="G72" s="27"/>
      <c r="H72" s="27">
        <v>1297.44</v>
      </c>
      <c r="I72" s="27"/>
      <c r="J72" s="27"/>
      <c r="K72" s="90">
        <v>1270</v>
      </c>
      <c r="L72" s="90"/>
      <c r="M72" s="90"/>
      <c r="N72" s="90">
        <v>1272</v>
      </c>
      <c r="O72" s="90"/>
      <c r="P72" s="90"/>
      <c r="Q72" s="90">
        <f>AVERAGE(E72:P72)</f>
        <v>1277.2025</v>
      </c>
      <c r="R72" s="90"/>
      <c r="S72" s="167">
        <f>Q72</f>
        <v>1277.2025</v>
      </c>
    </row>
    <row r="73" spans="1:19" ht="15">
      <c r="A73" s="165">
        <v>4</v>
      </c>
      <c r="B73" s="24" t="s">
        <v>269</v>
      </c>
      <c r="C73" s="24"/>
      <c r="D73" s="15" t="s">
        <v>633</v>
      </c>
      <c r="E73" s="27">
        <v>297.57</v>
      </c>
      <c r="F73" s="27"/>
      <c r="G73" s="27"/>
      <c r="H73" s="27">
        <v>304.47</v>
      </c>
      <c r="I73" s="27"/>
      <c r="J73" s="27"/>
      <c r="K73" s="90">
        <v>298</v>
      </c>
      <c r="L73" s="90"/>
      <c r="M73" s="90"/>
      <c r="N73" s="90">
        <v>298.5</v>
      </c>
      <c r="O73" s="90"/>
      <c r="P73" s="90"/>
      <c r="Q73" s="90">
        <f>AVERAGE(E73:P73)</f>
        <v>299.635</v>
      </c>
      <c r="R73" s="90"/>
      <c r="S73" s="167">
        <f>Q73</f>
        <v>299.635</v>
      </c>
    </row>
    <row r="74" spans="1:19" ht="15">
      <c r="A74" s="165">
        <v>5</v>
      </c>
      <c r="B74" s="24" t="s">
        <v>271</v>
      </c>
      <c r="C74" s="24"/>
      <c r="D74" s="15" t="s">
        <v>633</v>
      </c>
      <c r="E74" s="27">
        <v>1269.37</v>
      </c>
      <c r="F74" s="27"/>
      <c r="G74" s="27"/>
      <c r="H74" s="27">
        <v>1296.42</v>
      </c>
      <c r="I74" s="27"/>
      <c r="J74" s="27"/>
      <c r="K74" s="90">
        <v>1270</v>
      </c>
      <c r="L74" s="90"/>
      <c r="M74" s="90"/>
      <c r="N74" s="90">
        <v>1271</v>
      </c>
      <c r="O74" s="90"/>
      <c r="P74" s="90"/>
      <c r="Q74" s="90">
        <f>AVERAGE(E74:P74)</f>
        <v>1276.6975</v>
      </c>
      <c r="R74" s="90"/>
      <c r="S74" s="167">
        <f>Q74</f>
        <v>1276.6975</v>
      </c>
    </row>
    <row r="75" spans="1:19" ht="15">
      <c r="A75" s="165">
        <v>6</v>
      </c>
      <c r="B75" s="24" t="s">
        <v>273</v>
      </c>
      <c r="C75" s="24"/>
      <c r="D75" s="15" t="s">
        <v>633</v>
      </c>
      <c r="E75" s="27">
        <v>253.33</v>
      </c>
      <c r="F75" s="27"/>
      <c r="G75" s="27"/>
      <c r="H75" s="27">
        <v>260.61</v>
      </c>
      <c r="I75" s="27"/>
      <c r="J75" s="27"/>
      <c r="K75" s="90">
        <v>255</v>
      </c>
      <c r="L75" s="90"/>
      <c r="M75" s="90"/>
      <c r="N75" s="90">
        <v>255.5</v>
      </c>
      <c r="O75" s="90"/>
      <c r="P75" s="90"/>
      <c r="Q75" s="90">
        <f>AVERAGE(E75:P75)</f>
        <v>256.11</v>
      </c>
      <c r="R75" s="90"/>
      <c r="S75" s="167">
        <f>Q75</f>
        <v>256.11</v>
      </c>
    </row>
    <row r="76" spans="1:19" ht="15">
      <c r="A76" s="165">
        <v>7</v>
      </c>
      <c r="B76" s="24" t="s">
        <v>275</v>
      </c>
      <c r="C76" s="24"/>
      <c r="D76" s="15" t="s">
        <v>633</v>
      </c>
      <c r="E76" s="27">
        <v>84.45</v>
      </c>
      <c r="F76" s="27"/>
      <c r="G76" s="27"/>
      <c r="H76" s="27">
        <v>87.72</v>
      </c>
      <c r="I76" s="27"/>
      <c r="J76" s="27"/>
      <c r="K76" s="90">
        <v>85</v>
      </c>
      <c r="L76" s="90"/>
      <c r="M76" s="90"/>
      <c r="N76" s="90">
        <v>86</v>
      </c>
      <c r="O76" s="90"/>
      <c r="P76" s="90"/>
      <c r="Q76" s="90">
        <f>AVERAGE(E76:P76)</f>
        <v>85.7925</v>
      </c>
      <c r="R76" s="90"/>
      <c r="S76" s="167">
        <f>Q76</f>
        <v>85.7925</v>
      </c>
    </row>
    <row r="77" spans="1:19" ht="15">
      <c r="A77" s="165">
        <v>8</v>
      </c>
      <c r="B77" s="165" t="s">
        <v>636</v>
      </c>
      <c r="C77" s="24" t="s">
        <v>644</v>
      </c>
      <c r="D77" s="15" t="s">
        <v>633</v>
      </c>
      <c r="E77" s="27">
        <v>297.57</v>
      </c>
      <c r="F77" s="27"/>
      <c r="G77" s="27"/>
      <c r="H77" s="27">
        <v>309.06</v>
      </c>
      <c r="I77" s="27"/>
      <c r="J77" s="27"/>
      <c r="K77" s="90">
        <v>298</v>
      </c>
      <c r="L77" s="90"/>
      <c r="M77" s="90"/>
      <c r="N77" s="90">
        <v>303</v>
      </c>
      <c r="O77" s="90"/>
      <c r="P77" s="90"/>
      <c r="Q77" s="90">
        <f>AVERAGE(E77:P82)</f>
        <v>301.9075</v>
      </c>
      <c r="R77" s="90"/>
      <c r="S77" s="167">
        <f>Q77</f>
        <v>301.9075</v>
      </c>
    </row>
    <row r="78" spans="1:19" ht="15">
      <c r="A78" s="165"/>
      <c r="B78" s="165"/>
      <c r="C78" s="24" t="s">
        <v>645</v>
      </c>
      <c r="D78" s="15"/>
      <c r="E78" s="27"/>
      <c r="F78" s="27"/>
      <c r="G78" s="27"/>
      <c r="H78" s="27"/>
      <c r="I78" s="27"/>
      <c r="J78" s="27"/>
      <c r="K78" s="90"/>
      <c r="L78" s="90"/>
      <c r="M78" s="90"/>
      <c r="N78" s="90"/>
      <c r="O78" s="90"/>
      <c r="P78" s="90"/>
      <c r="Q78" s="90"/>
      <c r="R78" s="90"/>
      <c r="S78" s="167"/>
    </row>
    <row r="79" spans="1:19" ht="15">
      <c r="A79" s="165"/>
      <c r="B79" s="165"/>
      <c r="C79" s="24" t="s">
        <v>646</v>
      </c>
      <c r="D79" s="15"/>
      <c r="E79" s="27"/>
      <c r="F79" s="27"/>
      <c r="G79" s="27"/>
      <c r="H79" s="27"/>
      <c r="I79" s="27"/>
      <c r="J79" s="27"/>
      <c r="K79" s="90"/>
      <c r="L79" s="90"/>
      <c r="M79" s="90"/>
      <c r="N79" s="90"/>
      <c r="O79" s="90"/>
      <c r="P79" s="90"/>
      <c r="Q79" s="90"/>
      <c r="R79" s="90"/>
      <c r="S79" s="167"/>
    </row>
    <row r="80" spans="1:19" ht="15">
      <c r="A80" s="165"/>
      <c r="B80" s="165"/>
      <c r="C80" s="24" t="s">
        <v>647</v>
      </c>
      <c r="D80" s="15"/>
      <c r="E80" s="27"/>
      <c r="F80" s="27"/>
      <c r="G80" s="27"/>
      <c r="H80" s="27"/>
      <c r="I80" s="27"/>
      <c r="J80" s="27"/>
      <c r="K80" s="90"/>
      <c r="L80" s="90"/>
      <c r="M80" s="90"/>
      <c r="N80" s="90"/>
      <c r="O80" s="90"/>
      <c r="P80" s="90"/>
      <c r="Q80" s="90"/>
      <c r="R80" s="90"/>
      <c r="S80" s="167"/>
    </row>
    <row r="81" spans="1:19" ht="15">
      <c r="A81" s="165"/>
      <c r="B81" s="165"/>
      <c r="C81" s="24" t="s">
        <v>648</v>
      </c>
      <c r="D81" s="15"/>
      <c r="E81" s="27"/>
      <c r="F81" s="27"/>
      <c r="G81" s="27"/>
      <c r="H81" s="27"/>
      <c r="I81" s="27"/>
      <c r="J81" s="27"/>
      <c r="K81" s="90"/>
      <c r="L81" s="90"/>
      <c r="M81" s="90"/>
      <c r="N81" s="90"/>
      <c r="O81" s="90"/>
      <c r="P81" s="90"/>
      <c r="Q81" s="90"/>
      <c r="R81" s="90"/>
      <c r="S81" s="167"/>
    </row>
    <row r="82" spans="1:19" ht="15">
      <c r="A82" s="165"/>
      <c r="B82" s="165"/>
      <c r="C82" s="24" t="s">
        <v>649</v>
      </c>
      <c r="D82" s="15"/>
      <c r="E82" s="27"/>
      <c r="F82" s="27"/>
      <c r="G82" s="27"/>
      <c r="H82" s="27"/>
      <c r="I82" s="27"/>
      <c r="J82" s="27"/>
      <c r="K82" s="90"/>
      <c r="L82" s="90"/>
      <c r="M82" s="90"/>
      <c r="N82" s="90"/>
      <c r="O82" s="90"/>
      <c r="P82" s="90"/>
      <c r="Q82" s="90"/>
      <c r="R82" s="90"/>
      <c r="S82" s="167"/>
    </row>
    <row r="83" spans="1:19" ht="15">
      <c r="A83" s="165">
        <v>9</v>
      </c>
      <c r="B83" s="24" t="s">
        <v>280</v>
      </c>
      <c r="C83" s="24"/>
      <c r="D83" s="15" t="s">
        <v>633</v>
      </c>
      <c r="E83" s="27">
        <v>2.67</v>
      </c>
      <c r="F83" s="27"/>
      <c r="G83" s="27"/>
      <c r="H83" s="27">
        <v>2.96</v>
      </c>
      <c r="I83" s="27"/>
      <c r="J83" s="27"/>
      <c r="K83" s="90">
        <v>2.75</v>
      </c>
      <c r="L83" s="90"/>
      <c r="M83" s="90"/>
      <c r="N83" s="90">
        <v>2.9</v>
      </c>
      <c r="O83" s="90"/>
      <c r="P83" s="90"/>
      <c r="Q83" s="90">
        <f>AVERAGE(E83:P83)</f>
        <v>2.82</v>
      </c>
      <c r="R83" s="90"/>
      <c r="S83" s="167">
        <f>Q83</f>
        <v>2.82</v>
      </c>
    </row>
    <row r="84" spans="1:19" ht="15">
      <c r="A84" s="165">
        <v>10</v>
      </c>
      <c r="B84" s="24" t="s">
        <v>282</v>
      </c>
      <c r="C84" s="24"/>
      <c r="D84" s="15" t="s">
        <v>633</v>
      </c>
      <c r="E84" s="27">
        <v>1.34</v>
      </c>
      <c r="F84" s="27"/>
      <c r="G84" s="27"/>
      <c r="H84" s="27">
        <v>1.73</v>
      </c>
      <c r="I84" s="27"/>
      <c r="J84" s="27"/>
      <c r="K84" s="90">
        <v>1.4</v>
      </c>
      <c r="L84" s="90"/>
      <c r="M84" s="90"/>
      <c r="N84" s="90">
        <v>1.7</v>
      </c>
      <c r="O84" s="90"/>
      <c r="P84" s="90"/>
      <c r="Q84" s="90">
        <f>AVERAGE(E84:P84)</f>
        <v>1.5425</v>
      </c>
      <c r="R84" s="90"/>
      <c r="S84" s="167">
        <f>Q84</f>
        <v>1.5425</v>
      </c>
    </row>
    <row r="85" spans="1:19" ht="15">
      <c r="A85" s="157" t="s">
        <v>650</v>
      </c>
      <c r="B85" s="157"/>
      <c r="C85" s="157"/>
      <c r="D85" s="157"/>
      <c r="E85" s="157"/>
      <c r="F85" s="157"/>
      <c r="G85" s="157"/>
      <c r="H85" s="157"/>
      <c r="I85" s="157"/>
      <c r="J85" s="157"/>
      <c r="K85" s="157"/>
      <c r="L85" s="157"/>
      <c r="M85" s="157"/>
      <c r="N85" s="157"/>
      <c r="O85" s="157"/>
      <c r="P85" s="157"/>
      <c r="Q85" s="157"/>
      <c r="R85" s="157"/>
      <c r="S85" s="157"/>
    </row>
    <row r="86" spans="1:19" ht="15">
      <c r="A86" s="156" t="s">
        <v>2</v>
      </c>
      <c r="B86" s="157" t="s">
        <v>593</v>
      </c>
      <c r="C86" s="157"/>
      <c r="D86" s="156" t="s">
        <v>614</v>
      </c>
      <c r="E86" s="157" t="s">
        <v>628</v>
      </c>
      <c r="F86" s="157"/>
      <c r="G86" s="157"/>
      <c r="H86" s="157" t="s">
        <v>629</v>
      </c>
      <c r="I86" s="157"/>
      <c r="J86" s="157"/>
      <c r="K86" s="157" t="s">
        <v>630</v>
      </c>
      <c r="L86" s="157"/>
      <c r="M86" s="157"/>
      <c r="N86" s="157" t="s">
        <v>631</v>
      </c>
      <c r="O86" s="157"/>
      <c r="P86" s="157"/>
      <c r="Q86" s="157" t="s">
        <v>619</v>
      </c>
      <c r="R86" s="157"/>
      <c r="S86" s="159" t="s">
        <v>620</v>
      </c>
    </row>
    <row r="87" spans="1:19" ht="15">
      <c r="A87" s="165">
        <v>1</v>
      </c>
      <c r="B87" s="24" t="s">
        <v>212</v>
      </c>
      <c r="C87" s="24"/>
      <c r="D87" s="15" t="s">
        <v>213</v>
      </c>
      <c r="E87" s="27">
        <v>15.8</v>
      </c>
      <c r="F87" s="27"/>
      <c r="G87" s="27"/>
      <c r="H87" s="27">
        <v>17.5</v>
      </c>
      <c r="I87" s="27"/>
      <c r="J87" s="27"/>
      <c r="K87" s="90">
        <v>16.12</v>
      </c>
      <c r="L87" s="90"/>
      <c r="M87" s="90"/>
      <c r="N87" s="90">
        <v>16.8</v>
      </c>
      <c r="O87" s="90"/>
      <c r="P87" s="90"/>
      <c r="Q87" s="90">
        <f>AVERAGE(E87:P87)</f>
        <v>16.555</v>
      </c>
      <c r="R87" s="90"/>
      <c r="S87" s="167">
        <f>Q87</f>
        <v>16.555</v>
      </c>
    </row>
    <row r="88" spans="1:19" ht="15">
      <c r="A88" s="165">
        <f>A87+1</f>
        <v>2</v>
      </c>
      <c r="B88" s="24" t="s">
        <v>289</v>
      </c>
      <c r="C88" s="24"/>
      <c r="D88" s="15" t="s">
        <v>633</v>
      </c>
      <c r="E88" s="27">
        <v>850</v>
      </c>
      <c r="F88" s="27"/>
      <c r="G88" s="27"/>
      <c r="H88" s="27">
        <v>868.53</v>
      </c>
      <c r="I88" s="27"/>
      <c r="J88" s="27"/>
      <c r="K88" s="90">
        <v>850.8</v>
      </c>
      <c r="L88" s="90"/>
      <c r="M88" s="90"/>
      <c r="N88" s="90">
        <v>851.5</v>
      </c>
      <c r="O88" s="90"/>
      <c r="P88" s="90"/>
      <c r="Q88" s="90">
        <f>AVERAGE(E88:P88)</f>
        <v>855.2075</v>
      </c>
      <c r="R88" s="90"/>
      <c r="S88" s="167">
        <f>Q88</f>
        <v>855.2075</v>
      </c>
    </row>
    <row r="89" spans="1:19" ht="15">
      <c r="A89" s="165">
        <f>A88+1</f>
        <v>3</v>
      </c>
      <c r="B89" s="33" t="s">
        <v>291</v>
      </c>
      <c r="C89" s="33"/>
      <c r="D89" s="15" t="s">
        <v>633</v>
      </c>
      <c r="E89" s="27">
        <v>279.79</v>
      </c>
      <c r="F89" s="27"/>
      <c r="G89" s="27"/>
      <c r="H89" s="59">
        <v>287.64</v>
      </c>
      <c r="I89" s="59"/>
      <c r="J89" s="59"/>
      <c r="K89" s="90">
        <v>280</v>
      </c>
      <c r="L89" s="90"/>
      <c r="M89" s="90"/>
      <c r="N89" s="90">
        <v>282</v>
      </c>
      <c r="O89" s="90"/>
      <c r="P89" s="90"/>
      <c r="Q89" s="90">
        <f>AVERAGE(E89:P89)</f>
        <v>282.3575</v>
      </c>
      <c r="R89" s="90"/>
      <c r="S89" s="167">
        <f>Q89</f>
        <v>282.3575</v>
      </c>
    </row>
    <row r="90" spans="1:19" ht="15">
      <c r="A90" s="165">
        <f>A89+1</f>
        <v>4</v>
      </c>
      <c r="B90" s="24" t="s">
        <v>293</v>
      </c>
      <c r="C90" s="24"/>
      <c r="D90" s="15" t="s">
        <v>633</v>
      </c>
      <c r="E90" s="27">
        <v>423.57</v>
      </c>
      <c r="F90" s="27"/>
      <c r="G90" s="27"/>
      <c r="H90" s="27">
        <v>426.1</v>
      </c>
      <c r="I90" s="27"/>
      <c r="J90" s="27"/>
      <c r="K90" s="90">
        <v>424</v>
      </c>
      <c r="L90" s="90"/>
      <c r="M90" s="90"/>
      <c r="N90" s="90">
        <v>425.5</v>
      </c>
      <c r="O90" s="90"/>
      <c r="P90" s="90"/>
      <c r="Q90" s="90">
        <f>AVERAGE(E90:P90)</f>
        <v>424.7925</v>
      </c>
      <c r="R90" s="90"/>
      <c r="S90" s="167">
        <f>Q90</f>
        <v>424.7925</v>
      </c>
    </row>
    <row r="91" spans="1:19" ht="15">
      <c r="A91" s="165">
        <f>A90+1</f>
        <v>5</v>
      </c>
      <c r="B91" s="24" t="s">
        <v>295</v>
      </c>
      <c r="C91" s="24"/>
      <c r="D91" s="15" t="s">
        <v>633</v>
      </c>
      <c r="E91" s="27">
        <v>339.12</v>
      </c>
      <c r="F91" s="27"/>
      <c r="G91" s="27"/>
      <c r="H91" s="27">
        <v>346.8</v>
      </c>
      <c r="I91" s="27"/>
      <c r="J91" s="27"/>
      <c r="K91" s="90">
        <v>340</v>
      </c>
      <c r="L91" s="90"/>
      <c r="M91" s="90"/>
      <c r="N91" s="90">
        <v>346</v>
      </c>
      <c r="O91" s="90"/>
      <c r="P91" s="90"/>
      <c r="Q91" s="90">
        <f>AVERAGE(E91:P91)</f>
        <v>342.98</v>
      </c>
      <c r="R91" s="90"/>
      <c r="S91" s="167">
        <f>Q91</f>
        <v>342.98</v>
      </c>
    </row>
    <row r="92" spans="1:19" ht="15">
      <c r="A92" s="165">
        <f>A91+1</f>
        <v>6</v>
      </c>
      <c r="B92" s="24" t="s">
        <v>297</v>
      </c>
      <c r="C92" s="24"/>
      <c r="D92" s="15" t="s">
        <v>633</v>
      </c>
      <c r="E92" s="27">
        <v>1269.37</v>
      </c>
      <c r="F92" s="27"/>
      <c r="G92" s="27"/>
      <c r="H92" s="27">
        <v>1296</v>
      </c>
      <c r="I92" s="27"/>
      <c r="J92" s="27"/>
      <c r="K92" s="90">
        <v>1270</v>
      </c>
      <c r="L92" s="90"/>
      <c r="M92" s="90"/>
      <c r="N92" s="90">
        <v>1295.4</v>
      </c>
      <c r="O92" s="90"/>
      <c r="P92" s="90"/>
      <c r="Q92" s="90">
        <f>AVERAGE(E92:P92)</f>
        <v>1282.6925</v>
      </c>
      <c r="R92" s="90"/>
      <c r="S92" s="167">
        <f>Q92</f>
        <v>1282.6925</v>
      </c>
    </row>
    <row r="93" spans="1:19" ht="15">
      <c r="A93" s="165">
        <f>A92+1</f>
        <v>7</v>
      </c>
      <c r="B93" s="24" t="s">
        <v>299</v>
      </c>
      <c r="C93" s="24"/>
      <c r="D93" s="15" t="s">
        <v>633</v>
      </c>
      <c r="E93" s="27">
        <v>1269.37</v>
      </c>
      <c r="F93" s="27"/>
      <c r="G93" s="27"/>
      <c r="H93" s="27">
        <v>1296</v>
      </c>
      <c r="I93" s="27"/>
      <c r="J93" s="27"/>
      <c r="K93" s="90">
        <v>1270</v>
      </c>
      <c r="L93" s="90"/>
      <c r="M93" s="90"/>
      <c r="N93" s="90">
        <v>1295.4</v>
      </c>
      <c r="O93" s="90"/>
      <c r="P93" s="90"/>
      <c r="Q93" s="90">
        <f>AVERAGE(E93:P93)</f>
        <v>1282.6925</v>
      </c>
      <c r="R93" s="90"/>
      <c r="S93" s="167">
        <f>Q93</f>
        <v>1282.6925</v>
      </c>
    </row>
    <row r="94" spans="1:19" ht="15">
      <c r="A94" s="165">
        <f>A93+1</f>
        <v>8</v>
      </c>
      <c r="B94" s="24" t="s">
        <v>301</v>
      </c>
      <c r="C94" s="24"/>
      <c r="D94" s="15" t="s">
        <v>633</v>
      </c>
      <c r="E94" s="27">
        <v>211.78</v>
      </c>
      <c r="F94" s="27"/>
      <c r="G94" s="27"/>
      <c r="H94" s="27">
        <v>217</v>
      </c>
      <c r="I94" s="27"/>
      <c r="J94" s="27"/>
      <c r="K94" s="90">
        <v>212</v>
      </c>
      <c r="L94" s="90"/>
      <c r="M94" s="90"/>
      <c r="N94" s="90">
        <v>216.24</v>
      </c>
      <c r="O94" s="90"/>
      <c r="P94" s="90"/>
      <c r="Q94" s="90">
        <f>AVERAGE(E94:P94)</f>
        <v>214.255</v>
      </c>
      <c r="R94" s="90"/>
      <c r="S94" s="167">
        <f>Q94</f>
        <v>214.255</v>
      </c>
    </row>
    <row r="95" spans="1:19" ht="15">
      <c r="A95" s="165">
        <f>A94+1</f>
        <v>9</v>
      </c>
      <c r="B95" s="24" t="s">
        <v>303</v>
      </c>
      <c r="C95" s="24"/>
      <c r="D95" s="15" t="s">
        <v>633</v>
      </c>
      <c r="E95" s="27">
        <v>6.71</v>
      </c>
      <c r="F95" s="27"/>
      <c r="G95" s="27"/>
      <c r="H95" s="27">
        <v>7.3</v>
      </c>
      <c r="I95" s="27"/>
      <c r="J95" s="27"/>
      <c r="K95" s="90">
        <v>6.8</v>
      </c>
      <c r="L95" s="90"/>
      <c r="M95" s="90"/>
      <c r="N95" s="90">
        <v>6.95</v>
      </c>
      <c r="O95" s="90"/>
      <c r="P95" s="90"/>
      <c r="Q95" s="90">
        <f>AVERAGE(E95:P95)</f>
        <v>6.94</v>
      </c>
      <c r="R95" s="90"/>
      <c r="S95" s="167">
        <f>Q95</f>
        <v>6.94</v>
      </c>
    </row>
    <row r="96" spans="1:19" ht="15">
      <c r="A96" s="165">
        <f>A95+1</f>
        <v>10</v>
      </c>
      <c r="B96" s="24" t="s">
        <v>305</v>
      </c>
      <c r="C96" s="24"/>
      <c r="D96" s="15" t="s">
        <v>633</v>
      </c>
      <c r="E96" s="27">
        <v>4.02</v>
      </c>
      <c r="F96" s="27"/>
      <c r="G96" s="27"/>
      <c r="H96" s="27">
        <v>5</v>
      </c>
      <c r="I96" s="27"/>
      <c r="J96" s="27"/>
      <c r="K96" s="90">
        <v>4.1</v>
      </c>
      <c r="L96" s="90"/>
      <c r="M96" s="90"/>
      <c r="N96" s="90">
        <v>4.18</v>
      </c>
      <c r="O96" s="90"/>
      <c r="P96" s="90"/>
      <c r="Q96" s="90">
        <f>AVERAGE(E96:P96)</f>
        <v>4.325</v>
      </c>
      <c r="R96" s="90"/>
      <c r="S96" s="167">
        <f>Q96</f>
        <v>4.325</v>
      </c>
    </row>
    <row r="97" spans="1:19" ht="15">
      <c r="A97" s="165">
        <f>A96+1</f>
        <v>11</v>
      </c>
      <c r="B97" s="24" t="s">
        <v>307</v>
      </c>
      <c r="C97" s="24"/>
      <c r="D97" s="15" t="s">
        <v>633</v>
      </c>
      <c r="E97" s="27">
        <v>9.38</v>
      </c>
      <c r="F97" s="27"/>
      <c r="G97" s="27"/>
      <c r="H97" s="27">
        <v>10.4</v>
      </c>
      <c r="I97" s="27"/>
      <c r="J97" s="27"/>
      <c r="K97" s="90">
        <v>9.9</v>
      </c>
      <c r="L97" s="90"/>
      <c r="M97" s="90"/>
      <c r="N97" s="90">
        <v>10.1</v>
      </c>
      <c r="O97" s="90"/>
      <c r="P97" s="90"/>
      <c r="Q97" s="90">
        <f>AVERAGE(E97:P97)</f>
        <v>9.945</v>
      </c>
      <c r="R97" s="90"/>
      <c r="S97" s="167">
        <f>Q97</f>
        <v>9.945</v>
      </c>
    </row>
    <row r="98" spans="1:19" ht="15">
      <c r="A98" s="165">
        <f>A97+1</f>
        <v>12</v>
      </c>
      <c r="B98" s="24" t="s">
        <v>309</v>
      </c>
      <c r="C98" s="24"/>
      <c r="D98" s="15" t="s">
        <v>633</v>
      </c>
      <c r="E98" s="27">
        <v>0.22</v>
      </c>
      <c r="F98" s="27"/>
      <c r="G98" s="27"/>
      <c r="H98" s="27">
        <v>0.35</v>
      </c>
      <c r="I98" s="27"/>
      <c r="J98" s="27"/>
      <c r="K98" s="90">
        <v>0.3</v>
      </c>
      <c r="L98" s="90"/>
      <c r="M98" s="90"/>
      <c r="N98" s="90">
        <v>0.31</v>
      </c>
      <c r="O98" s="90"/>
      <c r="P98" s="90"/>
      <c r="Q98" s="90">
        <f>AVERAGE(E98:P98)</f>
        <v>0.295</v>
      </c>
      <c r="R98" s="90"/>
      <c r="S98" s="167">
        <f>Q98</f>
        <v>0.295</v>
      </c>
    </row>
    <row r="99" spans="1:19" ht="15">
      <c r="A99" s="165">
        <f>A98+1</f>
        <v>13</v>
      </c>
      <c r="B99" s="24" t="s">
        <v>311</v>
      </c>
      <c r="C99" s="24"/>
      <c r="D99" s="15" t="s">
        <v>633</v>
      </c>
      <c r="E99" s="27">
        <v>2.67</v>
      </c>
      <c r="F99" s="27"/>
      <c r="G99" s="27"/>
      <c r="H99" s="27">
        <v>3</v>
      </c>
      <c r="I99" s="27"/>
      <c r="J99" s="27"/>
      <c r="K99" s="90">
        <v>2.8</v>
      </c>
      <c r="L99" s="90"/>
      <c r="M99" s="90"/>
      <c r="N99" s="90">
        <v>2.86</v>
      </c>
      <c r="O99" s="90"/>
      <c r="P99" s="90"/>
      <c r="Q99" s="90">
        <f>AVERAGE(E99:P99)</f>
        <v>2.8325</v>
      </c>
      <c r="R99" s="90"/>
      <c r="S99" s="167">
        <f>Q99</f>
        <v>2.8325</v>
      </c>
    </row>
    <row r="100" spans="1:19" ht="15">
      <c r="A100" s="165">
        <f>A99+1</f>
        <v>14</v>
      </c>
      <c r="B100" s="24" t="s">
        <v>313</v>
      </c>
      <c r="C100" s="24"/>
      <c r="D100" s="15" t="s">
        <v>633</v>
      </c>
      <c r="E100" s="27">
        <v>1.34</v>
      </c>
      <c r="F100" s="27"/>
      <c r="G100" s="27"/>
      <c r="H100" s="27">
        <v>1.7</v>
      </c>
      <c r="I100" s="27"/>
      <c r="J100" s="27"/>
      <c r="K100" s="90">
        <v>1.5</v>
      </c>
      <c r="L100" s="90"/>
      <c r="M100" s="90"/>
      <c r="N100" s="90">
        <v>1.53</v>
      </c>
      <c r="O100" s="90"/>
      <c r="P100" s="90"/>
      <c r="Q100" s="90">
        <f>AVERAGE(E100:P100)</f>
        <v>1.5175</v>
      </c>
      <c r="R100" s="90"/>
      <c r="S100" s="167">
        <f>Q100</f>
        <v>1.5175</v>
      </c>
    </row>
    <row r="101" spans="1:19" ht="15">
      <c r="A101" s="165">
        <f>A100+1</f>
        <v>15</v>
      </c>
      <c r="B101" s="24" t="s">
        <v>316</v>
      </c>
      <c r="C101" s="24"/>
      <c r="D101" s="15" t="s">
        <v>633</v>
      </c>
      <c r="E101" s="27">
        <v>1.34</v>
      </c>
      <c r="F101" s="27"/>
      <c r="G101" s="27"/>
      <c r="H101" s="27">
        <v>1.7</v>
      </c>
      <c r="I101" s="27"/>
      <c r="J101" s="27"/>
      <c r="K101" s="90">
        <v>1.5</v>
      </c>
      <c r="L101" s="90"/>
      <c r="M101" s="90"/>
      <c r="N101" s="90">
        <v>1.53</v>
      </c>
      <c r="O101" s="90"/>
      <c r="P101" s="90"/>
      <c r="Q101" s="90">
        <f>AVERAGE(E101:P101)</f>
        <v>1.5175</v>
      </c>
      <c r="R101" s="90"/>
      <c r="S101" s="167">
        <f>Q101</f>
        <v>1.5175</v>
      </c>
    </row>
    <row r="102" spans="1:19" ht="15">
      <c r="A102" s="165">
        <f>A101+1</f>
        <v>16</v>
      </c>
      <c r="B102" s="24" t="s">
        <v>318</v>
      </c>
      <c r="C102" s="24"/>
      <c r="D102" s="15" t="s">
        <v>633</v>
      </c>
      <c r="E102" s="27">
        <v>6.71</v>
      </c>
      <c r="F102" s="27"/>
      <c r="G102" s="27"/>
      <c r="H102" s="27">
        <v>8</v>
      </c>
      <c r="I102" s="27"/>
      <c r="J102" s="27"/>
      <c r="K102" s="90">
        <v>7</v>
      </c>
      <c r="L102" s="90"/>
      <c r="M102" s="90"/>
      <c r="N102" s="90">
        <v>7.15</v>
      </c>
      <c r="O102" s="90"/>
      <c r="P102" s="90"/>
      <c r="Q102" s="90">
        <f>AVERAGE(E102:P102)</f>
        <v>7.215</v>
      </c>
      <c r="R102" s="90"/>
      <c r="S102" s="167">
        <f>Q102</f>
        <v>7.215</v>
      </c>
    </row>
    <row r="103" spans="1:19" ht="15" customHeight="1">
      <c r="A103" s="173" t="s">
        <v>651</v>
      </c>
      <c r="B103" s="173"/>
      <c r="C103" s="173"/>
      <c r="D103" s="173"/>
      <c r="E103" s="173"/>
      <c r="F103" s="173"/>
      <c r="G103" s="173"/>
      <c r="H103" s="173"/>
      <c r="I103" s="173"/>
      <c r="J103" s="173"/>
      <c r="K103" s="173"/>
      <c r="L103" s="173"/>
      <c r="M103" s="173"/>
      <c r="N103" s="173"/>
      <c r="O103" s="173"/>
      <c r="P103" s="173"/>
      <c r="Q103" s="173"/>
      <c r="R103" s="173"/>
      <c r="S103" s="173"/>
    </row>
    <row r="104" spans="1:19" ht="15">
      <c r="A104" s="156" t="s">
        <v>2</v>
      </c>
      <c r="B104" s="157" t="s">
        <v>593</v>
      </c>
      <c r="C104" s="157"/>
      <c r="D104" s="156" t="s">
        <v>614</v>
      </c>
      <c r="E104" s="157" t="s">
        <v>628</v>
      </c>
      <c r="F104" s="157"/>
      <c r="G104" s="157"/>
      <c r="H104" s="157" t="s">
        <v>629</v>
      </c>
      <c r="I104" s="157"/>
      <c r="J104" s="157"/>
      <c r="K104" s="157" t="s">
        <v>630</v>
      </c>
      <c r="L104" s="157"/>
      <c r="M104" s="157"/>
      <c r="N104" s="157" t="s">
        <v>631</v>
      </c>
      <c r="O104" s="157"/>
      <c r="P104" s="157"/>
      <c r="Q104" s="157" t="s">
        <v>619</v>
      </c>
      <c r="R104" s="157"/>
      <c r="S104" s="159" t="s">
        <v>620</v>
      </c>
    </row>
    <row r="105" spans="1:19" ht="15">
      <c r="A105" s="165">
        <v>1</v>
      </c>
      <c r="B105" s="24" t="s">
        <v>323</v>
      </c>
      <c r="C105" s="24"/>
      <c r="D105" s="15" t="s">
        <v>213</v>
      </c>
      <c r="E105" s="27">
        <v>15.8</v>
      </c>
      <c r="F105" s="27"/>
      <c r="G105" s="27"/>
      <c r="H105" s="27">
        <v>17.5</v>
      </c>
      <c r="I105" s="27"/>
      <c r="J105" s="27"/>
      <c r="K105" s="90">
        <v>16.12</v>
      </c>
      <c r="L105" s="90"/>
      <c r="M105" s="90"/>
      <c r="N105" s="90">
        <v>16.8</v>
      </c>
      <c r="O105" s="90"/>
      <c r="P105" s="90"/>
      <c r="Q105" s="90">
        <f>AVERAGE(E105:P105)</f>
        <v>16.555</v>
      </c>
      <c r="R105" s="90"/>
      <c r="S105" s="167">
        <f>Q105</f>
        <v>16.555</v>
      </c>
    </row>
    <row r="106" spans="1:19" ht="15">
      <c r="A106" s="165">
        <v>2</v>
      </c>
      <c r="B106" s="24" t="s">
        <v>267</v>
      </c>
      <c r="C106" s="24"/>
      <c r="D106" s="15" t="s">
        <v>633</v>
      </c>
      <c r="E106" s="27">
        <v>1269</v>
      </c>
      <c r="F106" s="27"/>
      <c r="G106" s="27"/>
      <c r="H106" s="27">
        <v>1296</v>
      </c>
      <c r="I106" s="27"/>
      <c r="J106" s="27"/>
      <c r="K106" s="90">
        <v>1270</v>
      </c>
      <c r="L106" s="90"/>
      <c r="M106" s="90"/>
      <c r="N106" s="90">
        <v>1295</v>
      </c>
      <c r="O106" s="90"/>
      <c r="P106" s="90"/>
      <c r="Q106" s="90">
        <f>AVERAGE(E106:P106)</f>
        <v>1282.5</v>
      </c>
      <c r="R106" s="90"/>
      <c r="S106" s="167">
        <f>Q106</f>
        <v>1282.5</v>
      </c>
    </row>
    <row r="107" spans="1:19" ht="15">
      <c r="A107" s="165">
        <v>3</v>
      </c>
      <c r="B107" s="24" t="s">
        <v>327</v>
      </c>
      <c r="C107" s="24"/>
      <c r="D107" s="15" t="s">
        <v>633</v>
      </c>
      <c r="E107" s="27">
        <v>339.12</v>
      </c>
      <c r="F107" s="27"/>
      <c r="G107" s="27"/>
      <c r="H107" s="27">
        <v>346.8</v>
      </c>
      <c r="I107" s="27"/>
      <c r="J107" s="27"/>
      <c r="K107" s="90">
        <v>339.8</v>
      </c>
      <c r="L107" s="90"/>
      <c r="M107" s="90"/>
      <c r="N107" s="90">
        <v>340</v>
      </c>
      <c r="O107" s="90"/>
      <c r="P107" s="90"/>
      <c r="Q107" s="90">
        <f>AVERAGE(E107:P107)</f>
        <v>341.43</v>
      </c>
      <c r="R107" s="90"/>
      <c r="S107" s="167">
        <f>Q107</f>
        <v>341.43</v>
      </c>
    </row>
    <row r="108" spans="1:19" ht="15">
      <c r="A108" s="165">
        <v>4</v>
      </c>
      <c r="B108" s="24" t="s">
        <v>329</v>
      </c>
      <c r="C108" s="24"/>
      <c r="D108" s="15" t="s">
        <v>633</v>
      </c>
      <c r="E108" s="27">
        <v>339.12</v>
      </c>
      <c r="F108" s="27"/>
      <c r="G108" s="27"/>
      <c r="H108" s="27">
        <v>346.8</v>
      </c>
      <c r="I108" s="27"/>
      <c r="J108" s="27"/>
      <c r="K108" s="90">
        <v>339.8</v>
      </c>
      <c r="L108" s="90"/>
      <c r="M108" s="90"/>
      <c r="N108" s="90">
        <v>340</v>
      </c>
      <c r="O108" s="90"/>
      <c r="P108" s="90"/>
      <c r="Q108" s="90">
        <f>AVERAGE(E108:P108)</f>
        <v>341.43</v>
      </c>
      <c r="R108" s="90"/>
      <c r="S108" s="167">
        <f>Q108</f>
        <v>341.43</v>
      </c>
    </row>
    <row r="109" spans="1:19" ht="15">
      <c r="A109" s="165">
        <v>5</v>
      </c>
      <c r="B109" s="89"/>
      <c r="C109" s="24" t="s">
        <v>652</v>
      </c>
      <c r="D109" s="15" t="s">
        <v>633</v>
      </c>
      <c r="E109" s="27">
        <v>403.47</v>
      </c>
      <c r="F109" s="27"/>
      <c r="G109" s="27"/>
      <c r="H109" s="27">
        <v>420.32</v>
      </c>
      <c r="I109" s="27"/>
      <c r="J109" s="27"/>
      <c r="K109" s="90">
        <v>404</v>
      </c>
      <c r="L109" s="90"/>
      <c r="M109" s="90"/>
      <c r="N109" s="90">
        <v>412.08</v>
      </c>
      <c r="O109" s="90"/>
      <c r="P109" s="90"/>
      <c r="Q109" s="90">
        <f>AVERAGE(E109:P113)</f>
        <v>409.9675</v>
      </c>
      <c r="R109" s="90"/>
      <c r="S109" s="167">
        <f>Q109</f>
        <v>409.9675</v>
      </c>
    </row>
    <row r="110" spans="1:19" ht="15">
      <c r="A110" s="165"/>
      <c r="B110" s="89" t="s">
        <v>636</v>
      </c>
      <c r="C110" s="24" t="s">
        <v>653</v>
      </c>
      <c r="D110" s="15"/>
      <c r="E110" s="27"/>
      <c r="F110" s="27"/>
      <c r="G110" s="27"/>
      <c r="H110" s="27"/>
      <c r="I110" s="27"/>
      <c r="J110" s="27"/>
      <c r="K110" s="90"/>
      <c r="L110" s="90"/>
      <c r="M110" s="90"/>
      <c r="N110" s="90"/>
      <c r="O110" s="90"/>
      <c r="P110" s="90"/>
      <c r="Q110" s="90"/>
      <c r="R110" s="90"/>
      <c r="S110" s="167"/>
    </row>
    <row r="111" spans="1:19" ht="15">
      <c r="A111" s="165"/>
      <c r="B111" s="89"/>
      <c r="C111" s="24" t="s">
        <v>654</v>
      </c>
      <c r="D111" s="15"/>
      <c r="E111" s="27"/>
      <c r="F111" s="27"/>
      <c r="G111" s="27"/>
      <c r="H111" s="27"/>
      <c r="I111" s="27"/>
      <c r="J111" s="27"/>
      <c r="K111" s="90"/>
      <c r="L111" s="90"/>
      <c r="M111" s="90"/>
      <c r="N111" s="90"/>
      <c r="O111" s="90"/>
      <c r="P111" s="90"/>
      <c r="Q111" s="90"/>
      <c r="R111" s="90"/>
      <c r="S111" s="167"/>
    </row>
    <row r="112" spans="1:19" ht="15">
      <c r="A112" s="165"/>
      <c r="B112" s="89"/>
      <c r="C112" s="24" t="s">
        <v>655</v>
      </c>
      <c r="D112" s="15"/>
      <c r="E112" s="27"/>
      <c r="F112" s="27"/>
      <c r="G112" s="27"/>
      <c r="H112" s="27"/>
      <c r="I112" s="27"/>
      <c r="J112" s="27"/>
      <c r="K112" s="90"/>
      <c r="L112" s="90"/>
      <c r="M112" s="90"/>
      <c r="N112" s="90"/>
      <c r="O112" s="90"/>
      <c r="P112" s="90"/>
      <c r="Q112" s="90"/>
      <c r="R112" s="90"/>
      <c r="S112" s="167"/>
    </row>
    <row r="113" spans="1:19" ht="15">
      <c r="A113" s="165"/>
      <c r="B113" s="89"/>
      <c r="C113" s="24" t="s">
        <v>656</v>
      </c>
      <c r="D113" s="15"/>
      <c r="E113" s="27"/>
      <c r="F113" s="27"/>
      <c r="G113" s="27"/>
      <c r="H113" s="27"/>
      <c r="I113" s="27"/>
      <c r="J113" s="27"/>
      <c r="K113" s="90"/>
      <c r="L113" s="90"/>
      <c r="M113" s="90"/>
      <c r="N113" s="90"/>
      <c r="O113" s="90"/>
      <c r="P113" s="90"/>
      <c r="Q113" s="90"/>
      <c r="R113" s="90"/>
      <c r="S113" s="167"/>
    </row>
    <row r="114" spans="1:19" ht="15">
      <c r="A114" s="165">
        <v>6</v>
      </c>
      <c r="B114" s="24" t="s">
        <v>333</v>
      </c>
      <c r="C114" s="24"/>
      <c r="D114" s="15" t="s">
        <v>633</v>
      </c>
      <c r="E114" s="27">
        <v>1.34</v>
      </c>
      <c r="F114" s="27"/>
      <c r="G114" s="27"/>
      <c r="H114" s="27">
        <v>2</v>
      </c>
      <c r="I114" s="27"/>
      <c r="J114" s="27"/>
      <c r="K114" s="90">
        <v>1.5</v>
      </c>
      <c r="L114" s="90"/>
      <c r="M114" s="90"/>
      <c r="N114" s="90">
        <v>1.6</v>
      </c>
      <c r="O114" s="90"/>
      <c r="P114" s="90"/>
      <c r="Q114" s="90">
        <f>AVERAGE(E114:P114)</f>
        <v>1.61</v>
      </c>
      <c r="R114" s="90"/>
      <c r="S114" s="167">
        <f>Q114</f>
        <v>1.61</v>
      </c>
    </row>
    <row r="115" spans="1:19" ht="15">
      <c r="A115" s="165">
        <v>7</v>
      </c>
      <c r="B115" s="24" t="s">
        <v>336</v>
      </c>
      <c r="C115" s="24"/>
      <c r="D115" s="15" t="s">
        <v>633</v>
      </c>
      <c r="E115" s="27">
        <v>1.34</v>
      </c>
      <c r="F115" s="27"/>
      <c r="G115" s="27"/>
      <c r="H115" s="27">
        <v>2</v>
      </c>
      <c r="I115" s="27"/>
      <c r="J115" s="27"/>
      <c r="K115" s="90">
        <v>1.5</v>
      </c>
      <c r="L115" s="90"/>
      <c r="M115" s="90"/>
      <c r="N115" s="90">
        <v>1.6</v>
      </c>
      <c r="O115" s="90"/>
      <c r="P115" s="90"/>
      <c r="Q115" s="90">
        <f>AVERAGE(E115:P115)</f>
        <v>1.61</v>
      </c>
      <c r="R115" s="90"/>
      <c r="S115" s="167">
        <f>Q115</f>
        <v>1.61</v>
      </c>
    </row>
    <row r="116" spans="1:19" ht="15">
      <c r="A116" s="165">
        <v>8</v>
      </c>
      <c r="B116" s="24" t="s">
        <v>338</v>
      </c>
      <c r="C116" s="24"/>
      <c r="D116" s="15" t="s">
        <v>633</v>
      </c>
      <c r="E116" s="27">
        <v>6.71</v>
      </c>
      <c r="F116" s="27"/>
      <c r="G116" s="27"/>
      <c r="H116" s="27">
        <v>7.9</v>
      </c>
      <c r="I116" s="27"/>
      <c r="J116" s="27"/>
      <c r="K116" s="90">
        <v>7</v>
      </c>
      <c r="L116" s="90"/>
      <c r="M116" s="90"/>
      <c r="N116" s="90">
        <v>7.15</v>
      </c>
      <c r="O116" s="90"/>
      <c r="P116" s="90"/>
      <c r="Q116" s="90">
        <f>AVERAGE(E116:P116)</f>
        <v>7.19</v>
      </c>
      <c r="R116" s="90"/>
      <c r="S116" s="167">
        <f>Q116</f>
        <v>7.19</v>
      </c>
    </row>
    <row r="117" spans="1:19" ht="15" customHeight="1">
      <c r="A117" s="173" t="s">
        <v>657</v>
      </c>
      <c r="B117" s="173"/>
      <c r="C117" s="173"/>
      <c r="D117" s="173"/>
      <c r="E117" s="173"/>
      <c r="F117" s="173"/>
      <c r="G117" s="173"/>
      <c r="H117" s="173"/>
      <c r="I117" s="173"/>
      <c r="J117" s="173"/>
      <c r="K117" s="173"/>
      <c r="L117" s="173"/>
      <c r="M117" s="173"/>
      <c r="N117" s="173"/>
      <c r="O117" s="173"/>
      <c r="P117" s="173"/>
      <c r="Q117" s="173"/>
      <c r="R117" s="173"/>
      <c r="S117" s="173"/>
    </row>
    <row r="118" spans="1:19" ht="15">
      <c r="A118" s="156" t="s">
        <v>2</v>
      </c>
      <c r="B118" s="157" t="s">
        <v>593</v>
      </c>
      <c r="C118" s="157"/>
      <c r="D118" s="156" t="s">
        <v>614</v>
      </c>
      <c r="E118" s="157" t="s">
        <v>628</v>
      </c>
      <c r="F118" s="157"/>
      <c r="G118" s="157"/>
      <c r="H118" s="157" t="s">
        <v>629</v>
      </c>
      <c r="I118" s="157"/>
      <c r="J118" s="157"/>
      <c r="K118" s="157" t="s">
        <v>630</v>
      </c>
      <c r="L118" s="157"/>
      <c r="M118" s="157"/>
      <c r="N118" s="157" t="s">
        <v>631</v>
      </c>
      <c r="O118" s="157"/>
      <c r="P118" s="157"/>
      <c r="Q118" s="157" t="s">
        <v>619</v>
      </c>
      <c r="R118" s="157"/>
      <c r="S118" s="159" t="s">
        <v>620</v>
      </c>
    </row>
    <row r="119" spans="1:19" ht="15">
      <c r="A119" s="165">
        <v>1</v>
      </c>
      <c r="B119" s="24" t="s">
        <v>346</v>
      </c>
      <c r="C119" s="24"/>
      <c r="D119" s="15" t="s">
        <v>213</v>
      </c>
      <c r="E119" s="27">
        <v>15.8</v>
      </c>
      <c r="F119" s="27"/>
      <c r="G119" s="27"/>
      <c r="H119" s="27">
        <v>17.5</v>
      </c>
      <c r="I119" s="27"/>
      <c r="J119" s="27"/>
      <c r="K119" s="90">
        <v>16.12</v>
      </c>
      <c r="L119" s="90"/>
      <c r="M119" s="90"/>
      <c r="N119" s="90">
        <v>16.8</v>
      </c>
      <c r="O119" s="90"/>
      <c r="P119" s="90"/>
      <c r="Q119" s="90">
        <f>AVERAGE(E119:P119)</f>
        <v>16.555</v>
      </c>
      <c r="R119" s="90"/>
      <c r="S119" s="167">
        <f>Q119</f>
        <v>16.555</v>
      </c>
    </row>
    <row r="120" spans="1:19" ht="15">
      <c r="A120" s="165">
        <v>2</v>
      </c>
      <c r="B120" s="24" t="s">
        <v>348</v>
      </c>
      <c r="C120" s="24"/>
      <c r="D120" s="15" t="s">
        <v>633</v>
      </c>
      <c r="E120" s="27">
        <v>1946</v>
      </c>
      <c r="F120" s="27"/>
      <c r="G120" s="27"/>
      <c r="H120" s="27">
        <v>2025</v>
      </c>
      <c r="I120" s="27"/>
      <c r="J120" s="27"/>
      <c r="K120" s="90">
        <v>1985.2</v>
      </c>
      <c r="L120" s="90"/>
      <c r="M120" s="90"/>
      <c r="N120" s="90">
        <v>2024.9</v>
      </c>
      <c r="O120" s="90"/>
      <c r="P120" s="90"/>
      <c r="Q120" s="90">
        <f>AVERAGE(E120:P120)</f>
        <v>1995.275</v>
      </c>
      <c r="R120" s="90"/>
      <c r="S120" s="167">
        <f>Q120</f>
        <v>1995.275</v>
      </c>
    </row>
    <row r="121" spans="1:19" ht="15">
      <c r="A121" s="165">
        <v>3</v>
      </c>
      <c r="B121" s="24" t="s">
        <v>327</v>
      </c>
      <c r="C121" s="24"/>
      <c r="D121" s="15" t="s">
        <v>633</v>
      </c>
      <c r="E121" s="27">
        <v>423.57</v>
      </c>
      <c r="F121" s="27"/>
      <c r="G121" s="27"/>
      <c r="H121" s="27">
        <v>441</v>
      </c>
      <c r="I121" s="27"/>
      <c r="J121" s="27"/>
      <c r="K121" s="90">
        <v>432.04</v>
      </c>
      <c r="L121" s="90"/>
      <c r="M121" s="90"/>
      <c r="N121" s="90">
        <v>440.68</v>
      </c>
      <c r="O121" s="90"/>
      <c r="P121" s="90"/>
      <c r="Q121" s="90">
        <f>AVERAGE(E121:P121)</f>
        <v>434.3225</v>
      </c>
      <c r="R121" s="90"/>
      <c r="S121" s="167">
        <f>Q121</f>
        <v>434.3225</v>
      </c>
    </row>
    <row r="122" spans="1:19" ht="15">
      <c r="A122" s="165">
        <v>4</v>
      </c>
      <c r="B122" s="24" t="s">
        <v>351</v>
      </c>
      <c r="C122" s="24"/>
      <c r="D122" s="15" t="s">
        <v>633</v>
      </c>
      <c r="E122" s="27">
        <v>6.71</v>
      </c>
      <c r="F122" s="27"/>
      <c r="G122" s="27"/>
      <c r="H122" s="27">
        <v>8</v>
      </c>
      <c r="I122" s="27"/>
      <c r="J122" s="27"/>
      <c r="K122" s="90">
        <v>6.9</v>
      </c>
      <c r="L122" s="90"/>
      <c r="M122" s="90"/>
      <c r="N122" s="90">
        <v>7.5</v>
      </c>
      <c r="O122" s="90"/>
      <c r="P122" s="90"/>
      <c r="Q122" s="90">
        <f>AVERAGE(E122:P122)</f>
        <v>7.2775</v>
      </c>
      <c r="R122" s="90"/>
      <c r="S122" s="167">
        <f>Q122</f>
        <v>7.2775</v>
      </c>
    </row>
    <row r="123" spans="1:19" ht="15">
      <c r="A123" s="165">
        <v>5</v>
      </c>
      <c r="B123" s="24" t="s">
        <v>353</v>
      </c>
      <c r="C123" s="24"/>
      <c r="D123" s="15" t="s">
        <v>633</v>
      </c>
      <c r="E123" s="27">
        <v>508.02</v>
      </c>
      <c r="F123" s="27"/>
      <c r="G123" s="27"/>
      <c r="H123" s="27">
        <v>511</v>
      </c>
      <c r="I123" s="27"/>
      <c r="J123" s="27"/>
      <c r="K123" s="90">
        <v>510</v>
      </c>
      <c r="L123" s="90"/>
      <c r="M123" s="90"/>
      <c r="N123" s="90">
        <v>510.8</v>
      </c>
      <c r="O123" s="90"/>
      <c r="P123" s="90"/>
      <c r="Q123" s="90">
        <f>AVERAGE(E123:P123)</f>
        <v>509.955</v>
      </c>
      <c r="R123" s="90"/>
      <c r="S123" s="167">
        <f>Q123</f>
        <v>509.955</v>
      </c>
    </row>
    <row r="124" spans="1:19" ht="15">
      <c r="A124" s="165">
        <v>6</v>
      </c>
      <c r="B124" s="24" t="s">
        <v>355</v>
      </c>
      <c r="C124" s="24"/>
      <c r="D124" s="15" t="s">
        <v>633</v>
      </c>
      <c r="E124" s="27">
        <v>1016.02</v>
      </c>
      <c r="F124" s="27"/>
      <c r="G124" s="27"/>
      <c r="H124" s="27">
        <v>1018</v>
      </c>
      <c r="I124" s="27"/>
      <c r="J124" s="27"/>
      <c r="K124" s="90">
        <v>1016.8</v>
      </c>
      <c r="L124" s="90"/>
      <c r="M124" s="90"/>
      <c r="N124" s="90">
        <v>1017.2</v>
      </c>
      <c r="O124" s="90"/>
      <c r="P124" s="90"/>
      <c r="Q124" s="90">
        <f>AVERAGE(E124:P124)</f>
        <v>1017.005</v>
      </c>
      <c r="R124" s="90"/>
      <c r="S124" s="167">
        <f>Q124</f>
        <v>1017.005</v>
      </c>
    </row>
    <row r="125" spans="1:19" ht="15">
      <c r="A125" s="165">
        <v>7</v>
      </c>
      <c r="B125" s="24" t="s">
        <v>357</v>
      </c>
      <c r="C125" s="24"/>
      <c r="D125" s="15" t="s">
        <v>633</v>
      </c>
      <c r="E125" s="27">
        <v>297.57</v>
      </c>
      <c r="F125" s="27"/>
      <c r="G125" s="27"/>
      <c r="H125" s="27">
        <v>304.98</v>
      </c>
      <c r="I125" s="27"/>
      <c r="J125" s="27"/>
      <c r="K125" s="90">
        <v>298</v>
      </c>
      <c r="L125" s="90"/>
      <c r="M125" s="90"/>
      <c r="N125" s="90">
        <v>299</v>
      </c>
      <c r="O125" s="90"/>
      <c r="P125" s="90"/>
      <c r="Q125" s="90">
        <f>AVERAGE(E125:P125)</f>
        <v>299.8875</v>
      </c>
      <c r="R125" s="90"/>
      <c r="S125" s="167">
        <f>Q125</f>
        <v>299.8875</v>
      </c>
    </row>
    <row r="126" spans="1:19" ht="15">
      <c r="A126" s="165">
        <v>8</v>
      </c>
      <c r="B126" s="165" t="s">
        <v>636</v>
      </c>
      <c r="C126" s="24" t="s">
        <v>652</v>
      </c>
      <c r="D126" s="15" t="s">
        <v>633</v>
      </c>
      <c r="E126" s="27">
        <v>403.47</v>
      </c>
      <c r="F126" s="27"/>
      <c r="G126" s="27"/>
      <c r="H126" s="27">
        <v>428.17</v>
      </c>
      <c r="I126" s="27"/>
      <c r="J126" s="27"/>
      <c r="K126" s="90">
        <v>411.54</v>
      </c>
      <c r="L126" s="90"/>
      <c r="M126" s="90"/>
      <c r="N126" s="90">
        <v>419.77</v>
      </c>
      <c r="O126" s="90"/>
      <c r="P126" s="90"/>
      <c r="Q126" s="90">
        <f>AVERAGE(E126:P130)</f>
        <v>415.7375</v>
      </c>
      <c r="R126" s="90"/>
      <c r="S126" s="167">
        <f>Q126</f>
        <v>415.7375</v>
      </c>
    </row>
    <row r="127" spans="1:19" ht="15">
      <c r="A127" s="165"/>
      <c r="B127" s="165"/>
      <c r="C127" s="24" t="s">
        <v>658</v>
      </c>
      <c r="D127" s="15"/>
      <c r="E127" s="27"/>
      <c r="F127" s="27"/>
      <c r="G127" s="27"/>
      <c r="H127" s="27"/>
      <c r="I127" s="27"/>
      <c r="J127" s="27"/>
      <c r="K127" s="90"/>
      <c r="L127" s="90"/>
      <c r="M127" s="90"/>
      <c r="N127" s="90"/>
      <c r="O127" s="90"/>
      <c r="P127" s="90"/>
      <c r="Q127" s="90"/>
      <c r="R127" s="90"/>
      <c r="S127" s="167"/>
    </row>
    <row r="128" spans="1:19" ht="15">
      <c r="A128" s="165"/>
      <c r="B128" s="165"/>
      <c r="C128" s="24" t="s">
        <v>659</v>
      </c>
      <c r="D128" s="15"/>
      <c r="E128" s="27"/>
      <c r="F128" s="27"/>
      <c r="G128" s="27"/>
      <c r="H128" s="27"/>
      <c r="I128" s="27"/>
      <c r="J128" s="27"/>
      <c r="K128" s="90"/>
      <c r="L128" s="90"/>
      <c r="M128" s="90"/>
      <c r="N128" s="90"/>
      <c r="O128" s="90"/>
      <c r="P128" s="90"/>
      <c r="Q128" s="90"/>
      <c r="R128" s="90"/>
      <c r="S128" s="167"/>
    </row>
    <row r="129" spans="1:19" ht="15">
      <c r="A129" s="165"/>
      <c r="B129" s="165"/>
      <c r="C129" s="24" t="s">
        <v>660</v>
      </c>
      <c r="D129" s="15"/>
      <c r="E129" s="27"/>
      <c r="F129" s="27"/>
      <c r="G129" s="27"/>
      <c r="H129" s="27"/>
      <c r="I129" s="27"/>
      <c r="J129" s="27"/>
      <c r="K129" s="90"/>
      <c r="L129" s="90"/>
      <c r="M129" s="90"/>
      <c r="N129" s="90"/>
      <c r="O129" s="90"/>
      <c r="P129" s="90"/>
      <c r="Q129" s="90"/>
      <c r="R129" s="90"/>
      <c r="S129" s="167"/>
    </row>
    <row r="130" spans="1:19" ht="15">
      <c r="A130" s="165"/>
      <c r="B130" s="165"/>
      <c r="C130" s="24" t="s">
        <v>656</v>
      </c>
      <c r="D130" s="15"/>
      <c r="E130" s="27"/>
      <c r="F130" s="27"/>
      <c r="G130" s="27"/>
      <c r="H130" s="27"/>
      <c r="I130" s="27"/>
      <c r="J130" s="27"/>
      <c r="K130" s="90"/>
      <c r="L130" s="90"/>
      <c r="M130" s="90"/>
      <c r="N130" s="90"/>
      <c r="O130" s="90"/>
      <c r="P130" s="90"/>
      <c r="Q130" s="90"/>
      <c r="R130" s="90"/>
      <c r="S130" s="167"/>
    </row>
    <row r="131" spans="1:19" ht="15">
      <c r="A131" s="165">
        <v>9</v>
      </c>
      <c r="B131" s="24" t="s">
        <v>333</v>
      </c>
      <c r="C131" s="24"/>
      <c r="D131" s="15" t="s">
        <v>633</v>
      </c>
      <c r="E131" s="27">
        <v>1.34</v>
      </c>
      <c r="F131" s="27"/>
      <c r="G131" s="27"/>
      <c r="H131" s="27">
        <v>1.5</v>
      </c>
      <c r="I131" s="27"/>
      <c r="J131" s="27"/>
      <c r="K131" s="90">
        <v>1.37</v>
      </c>
      <c r="L131" s="90"/>
      <c r="M131" s="90"/>
      <c r="N131" s="90">
        <v>1.4</v>
      </c>
      <c r="O131" s="90"/>
      <c r="P131" s="90"/>
      <c r="Q131" s="90">
        <f>AVERAGE(E131:P131)</f>
        <v>1.4025</v>
      </c>
      <c r="R131" s="90"/>
      <c r="S131" s="167">
        <f>Q131</f>
        <v>1.4025</v>
      </c>
    </row>
    <row r="132" spans="1:19" ht="15" customHeight="1">
      <c r="A132" s="173" t="s">
        <v>661</v>
      </c>
      <c r="B132" s="173"/>
      <c r="C132" s="173"/>
      <c r="D132" s="173"/>
      <c r="E132" s="173"/>
      <c r="F132" s="173"/>
      <c r="G132" s="173"/>
      <c r="H132" s="173"/>
      <c r="I132" s="173"/>
      <c r="J132" s="173"/>
      <c r="K132" s="173"/>
      <c r="L132" s="173"/>
      <c r="M132" s="173"/>
      <c r="N132" s="173"/>
      <c r="O132" s="173"/>
      <c r="P132" s="173"/>
      <c r="Q132" s="173"/>
      <c r="R132" s="173"/>
      <c r="S132" s="173"/>
    </row>
    <row r="133" spans="1:19" ht="15">
      <c r="A133" s="156" t="s">
        <v>2</v>
      </c>
      <c r="B133" s="157" t="s">
        <v>593</v>
      </c>
      <c r="C133" s="157"/>
      <c r="D133" s="156" t="s">
        <v>614</v>
      </c>
      <c r="E133" s="157" t="s">
        <v>628</v>
      </c>
      <c r="F133" s="157"/>
      <c r="G133" s="157"/>
      <c r="H133" s="157" t="s">
        <v>629</v>
      </c>
      <c r="I133" s="157"/>
      <c r="J133" s="157"/>
      <c r="K133" s="157" t="s">
        <v>630</v>
      </c>
      <c r="L133" s="157"/>
      <c r="M133" s="157"/>
      <c r="N133" s="157" t="s">
        <v>631</v>
      </c>
      <c r="O133" s="157"/>
      <c r="P133" s="157"/>
      <c r="Q133" s="157" t="s">
        <v>619</v>
      </c>
      <c r="R133" s="157"/>
      <c r="S133" s="159" t="s">
        <v>620</v>
      </c>
    </row>
    <row r="134" spans="1:19" ht="15">
      <c r="A134" s="165">
        <v>1</v>
      </c>
      <c r="B134" s="24" t="s">
        <v>212</v>
      </c>
      <c r="C134" s="24"/>
      <c r="D134" s="15" t="s">
        <v>213</v>
      </c>
      <c r="E134" s="27">
        <v>15.8</v>
      </c>
      <c r="F134" s="27"/>
      <c r="G134" s="27"/>
      <c r="H134" s="27">
        <v>17.5</v>
      </c>
      <c r="I134" s="27"/>
      <c r="J134" s="27"/>
      <c r="K134" s="90">
        <v>16.12</v>
      </c>
      <c r="L134" s="90"/>
      <c r="M134" s="90"/>
      <c r="N134" s="90">
        <v>16.8</v>
      </c>
      <c r="O134" s="90"/>
      <c r="P134" s="90"/>
      <c r="Q134" s="90">
        <f>AVERAGE(E134:P134)</f>
        <v>16.555</v>
      </c>
      <c r="R134" s="90"/>
      <c r="S134" s="167">
        <f>Q134</f>
        <v>16.555</v>
      </c>
    </row>
    <row r="135" spans="1:19" ht="15">
      <c r="A135" s="165">
        <v>2</v>
      </c>
      <c r="B135" s="24" t="s">
        <v>366</v>
      </c>
      <c r="C135" s="24"/>
      <c r="D135" s="15" t="s">
        <v>662</v>
      </c>
      <c r="E135" s="27">
        <v>1946.27</v>
      </c>
      <c r="F135" s="27"/>
      <c r="G135" s="27"/>
      <c r="H135" s="27">
        <v>2025</v>
      </c>
      <c r="I135" s="27"/>
      <c r="J135" s="27"/>
      <c r="K135" s="90">
        <v>1985.2</v>
      </c>
      <c r="L135" s="90"/>
      <c r="M135" s="90"/>
      <c r="N135" s="90">
        <v>2024.9</v>
      </c>
      <c r="O135" s="90"/>
      <c r="P135" s="90"/>
      <c r="Q135" s="90">
        <f>AVERAGE(E135:P135)</f>
        <v>1995.3425</v>
      </c>
      <c r="R135" s="90"/>
      <c r="S135" s="167">
        <f>Q135</f>
        <v>1995.3425</v>
      </c>
    </row>
    <row r="136" spans="1:19" ht="15">
      <c r="A136" s="165">
        <v>3</v>
      </c>
      <c r="B136" s="24" t="s">
        <v>368</v>
      </c>
      <c r="C136" s="24"/>
      <c r="D136" s="15" t="s">
        <v>662</v>
      </c>
      <c r="E136" s="27">
        <v>423.57</v>
      </c>
      <c r="F136" s="27"/>
      <c r="G136" s="27"/>
      <c r="H136" s="27">
        <v>435</v>
      </c>
      <c r="I136" s="27"/>
      <c r="J136" s="27"/>
      <c r="K136" s="90">
        <v>425</v>
      </c>
      <c r="L136" s="90"/>
      <c r="M136" s="90"/>
      <c r="N136" s="90">
        <v>433.5</v>
      </c>
      <c r="O136" s="90"/>
      <c r="P136" s="90"/>
      <c r="Q136" s="90">
        <f>AVERAGE(E136:P136)</f>
        <v>429.2675</v>
      </c>
      <c r="R136" s="90"/>
      <c r="S136" s="167">
        <f>Q136</f>
        <v>429.2675</v>
      </c>
    </row>
    <row r="137" spans="1:19" ht="15">
      <c r="A137" s="165">
        <v>4</v>
      </c>
      <c r="B137" s="24" t="s">
        <v>370</v>
      </c>
      <c r="C137" s="24"/>
      <c r="D137" s="15" t="s">
        <v>662</v>
      </c>
      <c r="E137" s="27">
        <v>439.66</v>
      </c>
      <c r="F137" s="27"/>
      <c r="G137" s="27"/>
      <c r="H137" s="27">
        <v>450</v>
      </c>
      <c r="I137" s="27"/>
      <c r="J137" s="27"/>
      <c r="K137" s="90">
        <v>440</v>
      </c>
      <c r="L137" s="90"/>
      <c r="M137" s="90"/>
      <c r="N137" s="90">
        <v>448.8</v>
      </c>
      <c r="O137" s="90"/>
      <c r="P137" s="90"/>
      <c r="Q137" s="90">
        <f>AVERAGE(E137:P137)</f>
        <v>444.615</v>
      </c>
      <c r="R137" s="90"/>
      <c r="S137" s="167">
        <f>Q137</f>
        <v>444.615</v>
      </c>
    </row>
    <row r="138" spans="1:19" ht="15">
      <c r="A138" s="165">
        <v>5</v>
      </c>
      <c r="B138" s="24" t="s">
        <v>372</v>
      </c>
      <c r="C138" s="24"/>
      <c r="D138" s="15" t="s">
        <v>662</v>
      </c>
      <c r="E138" s="27">
        <v>1269.37</v>
      </c>
      <c r="F138" s="27"/>
      <c r="G138" s="27"/>
      <c r="H138" s="27">
        <v>1321</v>
      </c>
      <c r="I138" s="27"/>
      <c r="J138" s="27"/>
      <c r="K138" s="90">
        <v>1294.76</v>
      </c>
      <c r="L138" s="90"/>
      <c r="M138" s="90"/>
      <c r="N138" s="90">
        <v>1320.66</v>
      </c>
      <c r="O138" s="90"/>
      <c r="P138" s="90"/>
      <c r="Q138" s="90">
        <f>AVERAGE(E138:P138)</f>
        <v>1301.4475</v>
      </c>
      <c r="R138" s="90"/>
      <c r="S138" s="167">
        <f>Q138</f>
        <v>1301.4475</v>
      </c>
    </row>
    <row r="139" spans="1:19" ht="15">
      <c r="A139" s="165">
        <v>6</v>
      </c>
      <c r="B139" s="24" t="s">
        <v>374</v>
      </c>
      <c r="C139" s="24"/>
      <c r="D139" s="15" t="s">
        <v>662</v>
      </c>
      <c r="E139" s="27">
        <v>253.33</v>
      </c>
      <c r="F139" s="27"/>
      <c r="G139" s="27"/>
      <c r="H139" s="27">
        <v>263.9</v>
      </c>
      <c r="I139" s="27"/>
      <c r="J139" s="27"/>
      <c r="K139" s="90">
        <v>258.4</v>
      </c>
      <c r="L139" s="90"/>
      <c r="M139" s="90"/>
      <c r="N139" s="90">
        <v>263.57</v>
      </c>
      <c r="O139" s="90"/>
      <c r="P139" s="90"/>
      <c r="Q139" s="90">
        <f>AVERAGE(E139:P139)</f>
        <v>259.8</v>
      </c>
      <c r="R139" s="90"/>
      <c r="S139" s="167">
        <f>Q139</f>
        <v>259.8</v>
      </c>
    </row>
    <row r="140" spans="1:19" ht="15">
      <c r="A140" s="165">
        <v>7</v>
      </c>
      <c r="B140" s="24" t="s">
        <v>376</v>
      </c>
      <c r="C140" s="24"/>
      <c r="D140" s="15" t="s">
        <v>662</v>
      </c>
      <c r="E140" s="27">
        <v>84.45</v>
      </c>
      <c r="F140" s="27"/>
      <c r="G140" s="27"/>
      <c r="H140" s="27">
        <v>88.1</v>
      </c>
      <c r="I140" s="27"/>
      <c r="J140" s="27"/>
      <c r="K140" s="90">
        <v>86.14</v>
      </c>
      <c r="L140" s="90"/>
      <c r="M140" s="90"/>
      <c r="N140" s="90">
        <v>87.86</v>
      </c>
      <c r="O140" s="90"/>
      <c r="P140" s="90"/>
      <c r="Q140" s="90">
        <f>AVERAGE(E140:P140)</f>
        <v>86.6375</v>
      </c>
      <c r="R140" s="90"/>
      <c r="S140" s="167">
        <f>Q140</f>
        <v>86.6375</v>
      </c>
    </row>
    <row r="141" spans="1:19" ht="15">
      <c r="A141" s="165">
        <v>8</v>
      </c>
      <c r="B141" s="165" t="s">
        <v>636</v>
      </c>
      <c r="C141" s="24" t="s">
        <v>663</v>
      </c>
      <c r="D141" s="15" t="s">
        <v>662</v>
      </c>
      <c r="E141" s="27">
        <v>382.02</v>
      </c>
      <c r="F141" s="27"/>
      <c r="G141" s="27"/>
      <c r="H141" s="27">
        <v>400</v>
      </c>
      <c r="I141" s="27"/>
      <c r="J141" s="27"/>
      <c r="K141" s="90">
        <v>389.66</v>
      </c>
      <c r="L141" s="90"/>
      <c r="M141" s="90"/>
      <c r="N141" s="90">
        <v>397.45</v>
      </c>
      <c r="O141" s="90"/>
      <c r="P141" s="90"/>
      <c r="Q141" s="90">
        <f>AVERAGE(E141:P145)</f>
        <v>392.2825</v>
      </c>
      <c r="R141" s="90"/>
      <c r="S141" s="167">
        <f>Q141</f>
        <v>392.2825</v>
      </c>
    </row>
    <row r="142" spans="1:19" ht="15">
      <c r="A142" s="165"/>
      <c r="B142" s="165"/>
      <c r="C142" s="24" t="s">
        <v>399</v>
      </c>
      <c r="D142" s="15"/>
      <c r="E142" s="27"/>
      <c r="F142" s="27"/>
      <c r="G142" s="27"/>
      <c r="H142" s="27"/>
      <c r="I142" s="27"/>
      <c r="J142" s="27"/>
      <c r="K142" s="90"/>
      <c r="L142" s="90"/>
      <c r="M142" s="90"/>
      <c r="N142" s="90"/>
      <c r="O142" s="90"/>
      <c r="P142" s="90"/>
      <c r="Q142" s="90"/>
      <c r="R142" s="90"/>
      <c r="S142" s="167"/>
    </row>
    <row r="143" spans="1:19" ht="15">
      <c r="A143" s="165"/>
      <c r="B143" s="165"/>
      <c r="C143" s="24" t="s">
        <v>401</v>
      </c>
      <c r="D143" s="15"/>
      <c r="E143" s="27"/>
      <c r="F143" s="27"/>
      <c r="G143" s="27"/>
      <c r="H143" s="27"/>
      <c r="I143" s="27"/>
      <c r="J143" s="27"/>
      <c r="K143" s="90"/>
      <c r="L143" s="90"/>
      <c r="M143" s="90"/>
      <c r="N143" s="90"/>
      <c r="O143" s="90"/>
      <c r="P143" s="90"/>
      <c r="Q143" s="90"/>
      <c r="R143" s="90"/>
      <c r="S143" s="167"/>
    </row>
    <row r="144" spans="1:19" ht="15">
      <c r="A144" s="165"/>
      <c r="B144" s="165"/>
      <c r="C144" s="24" t="s">
        <v>664</v>
      </c>
      <c r="D144" s="15"/>
      <c r="E144" s="27"/>
      <c r="F144" s="27"/>
      <c r="G144" s="27"/>
      <c r="H144" s="27"/>
      <c r="I144" s="27"/>
      <c r="J144" s="27"/>
      <c r="K144" s="90"/>
      <c r="L144" s="90"/>
      <c r="M144" s="90"/>
      <c r="N144" s="90"/>
      <c r="O144" s="90"/>
      <c r="P144" s="90"/>
      <c r="Q144" s="90"/>
      <c r="R144" s="90"/>
      <c r="S144" s="167"/>
    </row>
    <row r="145" spans="1:19" ht="15">
      <c r="A145" s="165"/>
      <c r="B145" s="165"/>
      <c r="C145" s="24" t="s">
        <v>407</v>
      </c>
      <c r="D145" s="15"/>
      <c r="E145" s="27"/>
      <c r="F145" s="27"/>
      <c r="G145" s="27"/>
      <c r="H145" s="27"/>
      <c r="I145" s="27"/>
      <c r="J145" s="27"/>
      <c r="K145" s="90"/>
      <c r="L145" s="90"/>
      <c r="M145" s="90"/>
      <c r="N145" s="90"/>
      <c r="O145" s="90"/>
      <c r="P145" s="90"/>
      <c r="Q145" s="90"/>
      <c r="R145" s="90"/>
      <c r="S145" s="167"/>
    </row>
    <row r="146" spans="1:19" ht="15">
      <c r="A146" s="165">
        <v>9</v>
      </c>
      <c r="B146" s="24" t="s">
        <v>380</v>
      </c>
      <c r="C146" s="24"/>
      <c r="D146" s="15" t="s">
        <v>662</v>
      </c>
      <c r="E146" s="27">
        <v>1.34</v>
      </c>
      <c r="F146" s="27"/>
      <c r="G146" s="27"/>
      <c r="H146" s="27">
        <v>1.5</v>
      </c>
      <c r="I146" s="27"/>
      <c r="J146" s="27"/>
      <c r="K146" s="90">
        <v>1.37</v>
      </c>
      <c r="L146" s="90"/>
      <c r="M146" s="90"/>
      <c r="N146" s="90">
        <v>1.4</v>
      </c>
      <c r="O146" s="90"/>
      <c r="P146" s="90"/>
      <c r="Q146" s="90">
        <f>AVERAGE(E146:P146)</f>
        <v>1.4025</v>
      </c>
      <c r="R146" s="90"/>
      <c r="S146" s="167">
        <f>Q146</f>
        <v>1.4025</v>
      </c>
    </row>
    <row r="147" spans="1:19" ht="15">
      <c r="A147" s="165">
        <v>10</v>
      </c>
      <c r="B147" s="24" t="s">
        <v>282</v>
      </c>
      <c r="C147" s="24"/>
      <c r="D147" s="15" t="s">
        <v>662</v>
      </c>
      <c r="E147" s="27">
        <v>1.34</v>
      </c>
      <c r="F147" s="27"/>
      <c r="G147" s="27"/>
      <c r="H147" s="27">
        <v>1.5</v>
      </c>
      <c r="I147" s="27"/>
      <c r="J147" s="27"/>
      <c r="K147" s="90">
        <v>1.37</v>
      </c>
      <c r="L147" s="90"/>
      <c r="M147" s="90"/>
      <c r="N147" s="90">
        <v>1.4</v>
      </c>
      <c r="O147" s="90"/>
      <c r="P147" s="90"/>
      <c r="Q147" s="90">
        <f>AVERAGE(E147:P147)</f>
        <v>1.4025</v>
      </c>
      <c r="R147" s="90"/>
      <c r="S147" s="167">
        <f>Q147</f>
        <v>1.4025</v>
      </c>
    </row>
    <row r="148" spans="1:19" ht="15">
      <c r="A148" s="165">
        <v>11</v>
      </c>
      <c r="B148" s="24" t="s">
        <v>384</v>
      </c>
      <c r="C148" s="24"/>
      <c r="D148" s="15" t="s">
        <v>662</v>
      </c>
      <c r="E148" s="27">
        <v>6.71</v>
      </c>
      <c r="F148" s="27"/>
      <c r="G148" s="27"/>
      <c r="H148" s="27">
        <v>7.8</v>
      </c>
      <c r="I148" s="27"/>
      <c r="J148" s="27"/>
      <c r="K148" s="90">
        <v>6.84</v>
      </c>
      <c r="L148" s="90"/>
      <c r="M148" s="90"/>
      <c r="N148" s="90">
        <v>7</v>
      </c>
      <c r="O148" s="90"/>
      <c r="P148" s="90"/>
      <c r="Q148" s="90">
        <f>AVERAGE(E148:P148)</f>
        <v>7.0875</v>
      </c>
      <c r="R148" s="90"/>
      <c r="S148" s="167">
        <f>Q148</f>
        <v>7.0875</v>
      </c>
    </row>
    <row r="149" spans="1:19" ht="15" customHeight="1">
      <c r="A149" s="174" t="s">
        <v>665</v>
      </c>
      <c r="B149" s="174"/>
      <c r="C149" s="174"/>
      <c r="D149" s="174"/>
      <c r="E149" s="174"/>
      <c r="F149" s="174"/>
      <c r="G149" s="174"/>
      <c r="H149" s="174"/>
      <c r="I149" s="174"/>
      <c r="J149" s="174"/>
      <c r="K149" s="174"/>
      <c r="L149" s="174"/>
      <c r="M149" s="174"/>
      <c r="N149" s="174"/>
      <c r="O149" s="174"/>
      <c r="P149" s="174"/>
      <c r="Q149" s="174"/>
      <c r="R149" s="174"/>
      <c r="S149" s="174"/>
    </row>
    <row r="150" spans="1:19" ht="15" customHeight="1">
      <c r="A150" s="156" t="s">
        <v>2</v>
      </c>
      <c r="B150" s="157" t="s">
        <v>593</v>
      </c>
      <c r="C150" s="157"/>
      <c r="D150" s="156" t="s">
        <v>614</v>
      </c>
      <c r="E150" s="157" t="s">
        <v>628</v>
      </c>
      <c r="F150" s="157"/>
      <c r="G150" s="157"/>
      <c r="H150" s="157" t="s">
        <v>629</v>
      </c>
      <c r="I150" s="157"/>
      <c r="J150" s="157"/>
      <c r="K150" s="157" t="s">
        <v>630</v>
      </c>
      <c r="L150" s="157"/>
      <c r="M150" s="157"/>
      <c r="N150" s="157" t="s">
        <v>631</v>
      </c>
      <c r="O150" s="157"/>
      <c r="P150" s="157"/>
      <c r="Q150" s="157" t="s">
        <v>619</v>
      </c>
      <c r="R150" s="157"/>
      <c r="S150" s="159" t="s">
        <v>620</v>
      </c>
    </row>
    <row r="151" spans="1:19" ht="15">
      <c r="A151" s="165">
        <v>1</v>
      </c>
      <c r="B151" s="24" t="s">
        <v>212</v>
      </c>
      <c r="C151" s="24"/>
      <c r="D151" s="15" t="s">
        <v>213</v>
      </c>
      <c r="E151" s="27">
        <v>15.8</v>
      </c>
      <c r="F151" s="27"/>
      <c r="G151" s="27"/>
      <c r="H151" s="27">
        <v>17.5</v>
      </c>
      <c r="I151" s="27"/>
      <c r="J151" s="27"/>
      <c r="K151" s="90">
        <v>16.12</v>
      </c>
      <c r="L151" s="90"/>
      <c r="M151" s="90"/>
      <c r="N151" s="90">
        <v>16.8</v>
      </c>
      <c r="O151" s="90"/>
      <c r="P151" s="90"/>
      <c r="Q151" s="90">
        <f>AVERAGE(E151:P151)</f>
        <v>16.555</v>
      </c>
      <c r="R151" s="90"/>
      <c r="S151" s="167">
        <f>Q151</f>
        <v>16.555</v>
      </c>
    </row>
    <row r="152" spans="1:19" ht="15">
      <c r="A152" s="165">
        <f>A151+1</f>
        <v>2</v>
      </c>
      <c r="B152" s="24" t="s">
        <v>391</v>
      </c>
      <c r="C152" s="24"/>
      <c r="D152" s="15" t="s">
        <v>633</v>
      </c>
      <c r="E152" s="27">
        <v>1300</v>
      </c>
      <c r="F152" s="27"/>
      <c r="G152" s="27"/>
      <c r="H152" s="27" t="s">
        <v>666</v>
      </c>
      <c r="I152" s="27"/>
      <c r="J152" s="27"/>
      <c r="K152" s="90">
        <v>1326</v>
      </c>
      <c r="L152" s="90"/>
      <c r="M152" s="90"/>
      <c r="N152" s="90">
        <v>1352.52</v>
      </c>
      <c r="O152" s="90"/>
      <c r="P152" s="90"/>
      <c r="Q152" s="90">
        <f>AVERAGE(E152,K152,N152)</f>
        <v>1326.17333333333</v>
      </c>
      <c r="R152" s="90"/>
      <c r="S152" s="167">
        <f>Q152</f>
        <v>1326.17333333333</v>
      </c>
    </row>
    <row r="153" spans="1:19" ht="15">
      <c r="A153" s="165">
        <f>A152+1</f>
        <v>3</v>
      </c>
      <c r="B153" s="24" t="s">
        <v>393</v>
      </c>
      <c r="C153" s="24"/>
      <c r="D153" s="15" t="s">
        <v>633</v>
      </c>
      <c r="E153" s="27">
        <v>700</v>
      </c>
      <c r="F153" s="27"/>
      <c r="G153" s="27"/>
      <c r="H153" s="27">
        <v>729</v>
      </c>
      <c r="I153" s="27"/>
      <c r="J153" s="27"/>
      <c r="K153" s="90">
        <v>714</v>
      </c>
      <c r="L153" s="90"/>
      <c r="M153" s="90"/>
      <c r="N153" s="90">
        <v>728.28</v>
      </c>
      <c r="O153" s="90"/>
      <c r="P153" s="90"/>
      <c r="Q153" s="90">
        <f>AVERAGE(E153:P153)</f>
        <v>717.82</v>
      </c>
      <c r="R153" s="90"/>
      <c r="S153" s="167">
        <f>Q153</f>
        <v>717.82</v>
      </c>
    </row>
    <row r="154" spans="1:19" ht="15">
      <c r="A154" s="165">
        <f>A153+1</f>
        <v>4</v>
      </c>
      <c r="B154" s="24" t="s">
        <v>395</v>
      </c>
      <c r="C154" s="24"/>
      <c r="D154" s="15" t="s">
        <v>633</v>
      </c>
      <c r="E154" s="27">
        <v>380.67</v>
      </c>
      <c r="F154" s="27"/>
      <c r="G154" s="27"/>
      <c r="H154" s="27">
        <v>396.5</v>
      </c>
      <c r="I154" s="27"/>
      <c r="J154" s="27"/>
      <c r="K154" s="90">
        <v>388.28</v>
      </c>
      <c r="L154" s="90"/>
      <c r="M154" s="90"/>
      <c r="N154" s="90">
        <v>396.05</v>
      </c>
      <c r="O154" s="90"/>
      <c r="P154" s="90"/>
      <c r="Q154" s="90">
        <f>AVERAGE(E154:P154)</f>
        <v>390.375</v>
      </c>
      <c r="R154" s="90"/>
      <c r="S154" s="167">
        <f>Q154</f>
        <v>390.375</v>
      </c>
    </row>
    <row r="155" spans="1:19" ht="15">
      <c r="A155" s="165">
        <f>A154+1</f>
        <v>5</v>
      </c>
      <c r="B155" s="24" t="s">
        <v>397</v>
      </c>
      <c r="C155" s="24"/>
      <c r="D155" s="15" t="s">
        <v>633</v>
      </c>
      <c r="E155" s="27">
        <v>1265.37</v>
      </c>
      <c r="F155" s="27"/>
      <c r="G155" s="27"/>
      <c r="H155" s="27">
        <v>1317</v>
      </c>
      <c r="I155" s="27"/>
      <c r="J155" s="27"/>
      <c r="K155" s="90">
        <v>1290.68</v>
      </c>
      <c r="L155" s="90"/>
      <c r="M155" s="90"/>
      <c r="N155" s="90">
        <v>1316.49</v>
      </c>
      <c r="O155" s="90"/>
      <c r="P155" s="90"/>
      <c r="Q155" s="90">
        <f>AVERAGE(E155:P155)</f>
        <v>1297.385</v>
      </c>
      <c r="R155" s="90"/>
      <c r="S155" s="167">
        <f>Q155</f>
        <v>1297.385</v>
      </c>
    </row>
    <row r="156" spans="1:19" ht="15">
      <c r="A156" s="165">
        <f>A155+1</f>
        <v>6</v>
      </c>
      <c r="B156" s="24" t="s">
        <v>399</v>
      </c>
      <c r="C156" s="24"/>
      <c r="D156" s="15" t="s">
        <v>633</v>
      </c>
      <c r="E156" s="27">
        <v>211.78</v>
      </c>
      <c r="F156" s="27"/>
      <c r="G156" s="27"/>
      <c r="H156" s="27">
        <v>220.95</v>
      </c>
      <c r="I156" s="27"/>
      <c r="J156" s="27"/>
      <c r="K156" s="90">
        <v>216.02</v>
      </c>
      <c r="L156" s="90"/>
      <c r="M156" s="90"/>
      <c r="N156" s="90">
        <v>220.34</v>
      </c>
      <c r="O156" s="90"/>
      <c r="P156" s="90"/>
      <c r="Q156" s="90">
        <f>AVERAGE(E156:P156)</f>
        <v>217.2725</v>
      </c>
      <c r="R156" s="90"/>
      <c r="S156" s="167">
        <f>Q156</f>
        <v>217.2725</v>
      </c>
    </row>
    <row r="157" spans="1:19" ht="15">
      <c r="A157" s="165">
        <f>A156+1</f>
        <v>7</v>
      </c>
      <c r="B157" s="24" t="s">
        <v>401</v>
      </c>
      <c r="C157" s="24"/>
      <c r="D157" s="15" t="s">
        <v>633</v>
      </c>
      <c r="E157" s="27">
        <v>6.71</v>
      </c>
      <c r="F157" s="27"/>
      <c r="G157" s="27"/>
      <c r="H157" s="27">
        <v>7.4</v>
      </c>
      <c r="I157" s="27"/>
      <c r="J157" s="27"/>
      <c r="K157" s="90">
        <v>6.84</v>
      </c>
      <c r="L157" s="90"/>
      <c r="M157" s="90"/>
      <c r="N157" s="90">
        <v>7</v>
      </c>
      <c r="O157" s="90"/>
      <c r="P157" s="90"/>
      <c r="Q157" s="90">
        <f>AVERAGE(E157:P157)</f>
        <v>6.9875</v>
      </c>
      <c r="R157" s="90"/>
      <c r="S157" s="167">
        <f>Q157</f>
        <v>6.9875</v>
      </c>
    </row>
    <row r="158" spans="1:19" ht="15">
      <c r="A158" s="165">
        <f>A157+1</f>
        <v>8</v>
      </c>
      <c r="B158" s="24" t="s">
        <v>403</v>
      </c>
      <c r="C158" s="24"/>
      <c r="D158" s="15" t="s">
        <v>633</v>
      </c>
      <c r="E158" s="27">
        <v>4.02</v>
      </c>
      <c r="F158" s="27"/>
      <c r="G158" s="27"/>
      <c r="H158" s="27">
        <v>4.8</v>
      </c>
      <c r="I158" s="27"/>
      <c r="J158" s="27"/>
      <c r="K158" s="90">
        <v>4.1</v>
      </c>
      <c r="L158" s="90"/>
      <c r="M158" s="90"/>
      <c r="N158" s="90">
        <v>4.2</v>
      </c>
      <c r="O158" s="90"/>
      <c r="P158" s="90"/>
      <c r="Q158" s="90">
        <f>AVERAGE(E158:P158)</f>
        <v>4.28</v>
      </c>
      <c r="R158" s="90"/>
      <c r="S158" s="167">
        <f>Q158</f>
        <v>4.28</v>
      </c>
    </row>
    <row r="159" spans="1:19" ht="15">
      <c r="A159" s="165">
        <f>A158+1</f>
        <v>9</v>
      </c>
      <c r="B159" s="24" t="s">
        <v>405</v>
      </c>
      <c r="C159" s="24"/>
      <c r="D159" s="15" t="s">
        <v>633</v>
      </c>
      <c r="E159" s="27">
        <v>9.38</v>
      </c>
      <c r="F159" s="27"/>
      <c r="G159" s="27"/>
      <c r="H159" s="27">
        <v>10</v>
      </c>
      <c r="I159" s="27"/>
      <c r="J159" s="27"/>
      <c r="K159" s="90">
        <v>9.57</v>
      </c>
      <c r="L159" s="90"/>
      <c r="M159" s="90"/>
      <c r="N159" s="90">
        <v>9.76</v>
      </c>
      <c r="O159" s="90"/>
      <c r="P159" s="90"/>
      <c r="Q159" s="90">
        <f>AVERAGE(E159:P159)</f>
        <v>9.6775</v>
      </c>
      <c r="R159" s="90"/>
      <c r="S159" s="167">
        <f>Q159</f>
        <v>9.6775</v>
      </c>
    </row>
    <row r="160" spans="1:19" ht="15">
      <c r="A160" s="165">
        <f>A159+1</f>
        <v>10</v>
      </c>
      <c r="B160" s="24" t="s">
        <v>407</v>
      </c>
      <c r="C160" s="24"/>
      <c r="D160" s="15" t="s">
        <v>633</v>
      </c>
      <c r="E160" s="27">
        <v>0.22</v>
      </c>
      <c r="F160" s="27"/>
      <c r="G160" s="27"/>
      <c r="H160" s="27">
        <v>0.32</v>
      </c>
      <c r="I160" s="27"/>
      <c r="J160" s="27"/>
      <c r="K160" s="90">
        <v>0.23</v>
      </c>
      <c r="L160" s="90"/>
      <c r="M160" s="90"/>
      <c r="N160" s="90">
        <v>0.25</v>
      </c>
      <c r="O160" s="90"/>
      <c r="P160" s="90"/>
      <c r="Q160" s="90">
        <f>AVERAGE(E160:P160)</f>
        <v>0.255</v>
      </c>
      <c r="R160" s="90"/>
      <c r="S160" s="167">
        <f>Q160</f>
        <v>0.255</v>
      </c>
    </row>
    <row r="161" spans="1:19" ht="15">
      <c r="A161" s="165">
        <f>A160+1</f>
        <v>11</v>
      </c>
      <c r="B161" s="24" t="s">
        <v>409</v>
      </c>
      <c r="C161" s="24"/>
      <c r="D161" s="15" t="s">
        <v>633</v>
      </c>
      <c r="E161" s="27">
        <v>2.67</v>
      </c>
      <c r="F161" s="27"/>
      <c r="G161" s="27"/>
      <c r="H161" s="27">
        <v>2.9</v>
      </c>
      <c r="I161" s="27"/>
      <c r="J161" s="27"/>
      <c r="K161" s="90">
        <v>2.72</v>
      </c>
      <c r="L161" s="90"/>
      <c r="M161" s="90"/>
      <c r="N161" s="90">
        <v>2.78</v>
      </c>
      <c r="O161" s="90"/>
      <c r="P161" s="90"/>
      <c r="Q161" s="90">
        <f>AVERAGE(E161:P161)</f>
        <v>2.7675</v>
      </c>
      <c r="R161" s="90"/>
      <c r="S161" s="167">
        <f>Q161</f>
        <v>2.7675</v>
      </c>
    </row>
    <row r="162" spans="1:19" ht="15">
      <c r="A162" s="165">
        <f>A161+1</f>
        <v>12</v>
      </c>
      <c r="B162" s="24" t="s">
        <v>380</v>
      </c>
      <c r="C162" s="24"/>
      <c r="D162" s="15" t="s">
        <v>633</v>
      </c>
      <c r="E162" s="27">
        <v>1.34</v>
      </c>
      <c r="F162" s="27"/>
      <c r="G162" s="27"/>
      <c r="H162" s="27">
        <v>2</v>
      </c>
      <c r="I162" s="27"/>
      <c r="J162" s="27"/>
      <c r="K162" s="90">
        <v>1.37</v>
      </c>
      <c r="L162" s="90"/>
      <c r="M162" s="90"/>
      <c r="N162" s="90">
        <v>1.4</v>
      </c>
      <c r="O162" s="90"/>
      <c r="P162" s="90"/>
      <c r="Q162" s="90">
        <f>AVERAGE(E162:P162)</f>
        <v>1.5275</v>
      </c>
      <c r="R162" s="90"/>
      <c r="S162" s="167">
        <f>Q162</f>
        <v>1.5275</v>
      </c>
    </row>
    <row r="163" spans="1:19" ht="15" customHeight="1">
      <c r="A163" s="173" t="s">
        <v>667</v>
      </c>
      <c r="B163" s="173"/>
      <c r="C163" s="173"/>
      <c r="D163" s="173"/>
      <c r="E163" s="173"/>
      <c r="F163" s="173"/>
      <c r="G163" s="173"/>
      <c r="H163" s="173"/>
      <c r="I163" s="173"/>
      <c r="J163" s="173"/>
      <c r="K163" s="173"/>
      <c r="L163" s="173"/>
      <c r="M163" s="173"/>
      <c r="N163" s="173"/>
      <c r="O163" s="173"/>
      <c r="P163" s="173"/>
      <c r="Q163" s="173"/>
      <c r="R163" s="173"/>
      <c r="S163" s="173"/>
    </row>
    <row r="164" spans="1:19" ht="15">
      <c r="A164" s="156" t="s">
        <v>2</v>
      </c>
      <c r="B164" s="157" t="s">
        <v>593</v>
      </c>
      <c r="C164" s="157"/>
      <c r="D164" s="156" t="s">
        <v>614</v>
      </c>
      <c r="E164" s="157" t="s">
        <v>628</v>
      </c>
      <c r="F164" s="157"/>
      <c r="G164" s="157"/>
      <c r="H164" s="157" t="s">
        <v>629</v>
      </c>
      <c r="I164" s="157"/>
      <c r="J164" s="157"/>
      <c r="K164" s="157" t="s">
        <v>630</v>
      </c>
      <c r="L164" s="157"/>
      <c r="M164" s="157"/>
      <c r="N164" s="157" t="s">
        <v>631</v>
      </c>
      <c r="O164" s="157"/>
      <c r="P164" s="157"/>
      <c r="Q164" s="157" t="s">
        <v>619</v>
      </c>
      <c r="R164" s="157"/>
      <c r="S164" s="159" t="s">
        <v>620</v>
      </c>
    </row>
    <row r="165" spans="1:19" ht="15" customHeight="1">
      <c r="A165" s="151">
        <v>1</v>
      </c>
      <c r="B165" s="30" t="s">
        <v>212</v>
      </c>
      <c r="C165" s="30"/>
      <c r="D165" s="18" t="s">
        <v>213</v>
      </c>
      <c r="E165" s="34">
        <v>15.8</v>
      </c>
      <c r="F165" s="34"/>
      <c r="G165" s="34"/>
      <c r="H165" s="34">
        <v>17.5</v>
      </c>
      <c r="I165" s="34"/>
      <c r="J165" s="34"/>
      <c r="K165" s="90">
        <v>16.12</v>
      </c>
      <c r="L165" s="90"/>
      <c r="M165" s="90"/>
      <c r="N165" s="90">
        <v>16.8</v>
      </c>
      <c r="O165" s="90"/>
      <c r="P165" s="90"/>
      <c r="Q165" s="90">
        <f>AVERAGE(E165:P165)</f>
        <v>16.555</v>
      </c>
      <c r="R165" s="90"/>
      <c r="S165" s="167">
        <f>Q165</f>
        <v>16.555</v>
      </c>
    </row>
    <row r="166" spans="1:19" ht="15">
      <c r="A166" s="151">
        <v>2</v>
      </c>
      <c r="B166" s="24" t="s">
        <v>417</v>
      </c>
      <c r="C166" s="24"/>
      <c r="D166" s="15" t="s">
        <v>633</v>
      </c>
      <c r="E166" s="27">
        <v>3385.86</v>
      </c>
      <c r="F166" s="27"/>
      <c r="G166" s="27"/>
      <c r="H166" s="27">
        <v>3523</v>
      </c>
      <c r="I166" s="27"/>
      <c r="J166" s="27"/>
      <c r="K166" s="90">
        <v>3453.58</v>
      </c>
      <c r="L166" s="90"/>
      <c r="M166" s="90"/>
      <c r="N166" s="90">
        <v>3522.65</v>
      </c>
      <c r="O166" s="90"/>
      <c r="P166" s="90"/>
      <c r="Q166" s="90">
        <f>AVERAGE(E166:P166)</f>
        <v>3471.2725</v>
      </c>
      <c r="R166" s="90"/>
      <c r="S166" s="167">
        <f>Q166</f>
        <v>3471.2725</v>
      </c>
    </row>
    <row r="167" spans="1:19" ht="15">
      <c r="A167" s="151">
        <v>3</v>
      </c>
      <c r="B167" s="24" t="s">
        <v>419</v>
      </c>
      <c r="C167" s="24"/>
      <c r="D167" s="15" t="s">
        <v>633</v>
      </c>
      <c r="E167" s="27">
        <v>2030.71</v>
      </c>
      <c r="F167" s="27"/>
      <c r="G167" s="27"/>
      <c r="H167" s="27">
        <v>2113.1</v>
      </c>
      <c r="I167" s="27"/>
      <c r="J167" s="27"/>
      <c r="K167" s="90">
        <v>2071.32</v>
      </c>
      <c r="L167" s="90"/>
      <c r="M167" s="90"/>
      <c r="N167" s="90">
        <v>2112.75</v>
      </c>
      <c r="O167" s="90"/>
      <c r="P167" s="90"/>
      <c r="Q167" s="90">
        <f>AVERAGE(E167:P167)</f>
        <v>2081.97</v>
      </c>
      <c r="R167" s="90"/>
      <c r="S167" s="167">
        <f>Q167</f>
        <v>2081.97</v>
      </c>
    </row>
    <row r="168" spans="1:19" ht="15">
      <c r="A168" s="151">
        <v>4</v>
      </c>
      <c r="B168" s="24" t="s">
        <v>421</v>
      </c>
      <c r="C168" s="24"/>
      <c r="D168" s="15" t="s">
        <v>633</v>
      </c>
      <c r="E168" s="27">
        <v>8.04</v>
      </c>
      <c r="F168" s="27"/>
      <c r="G168" s="27"/>
      <c r="H168" s="27">
        <v>8.9</v>
      </c>
      <c r="I168" s="27"/>
      <c r="J168" s="27"/>
      <c r="K168" s="90">
        <v>8.2</v>
      </c>
      <c r="L168" s="90"/>
      <c r="M168" s="90"/>
      <c r="N168" s="90">
        <v>8.36</v>
      </c>
      <c r="O168" s="90"/>
      <c r="P168" s="90"/>
      <c r="Q168" s="90">
        <f>AVERAGE(E168:P168)</f>
        <v>8.375</v>
      </c>
      <c r="R168" s="90"/>
      <c r="S168" s="167">
        <f>Q168</f>
        <v>8.375</v>
      </c>
    </row>
    <row r="169" spans="1:19" ht="15">
      <c r="A169" s="165">
        <v>5</v>
      </c>
      <c r="B169" s="165" t="s">
        <v>636</v>
      </c>
      <c r="C169" s="24" t="s">
        <v>668</v>
      </c>
      <c r="D169" s="15" t="s">
        <v>633</v>
      </c>
      <c r="E169" s="27">
        <v>3385.86</v>
      </c>
      <c r="F169" s="27"/>
      <c r="G169" s="27"/>
      <c r="H169" s="27">
        <v>3523</v>
      </c>
      <c r="I169" s="27"/>
      <c r="J169" s="27"/>
      <c r="K169" s="90">
        <v>3453.58</v>
      </c>
      <c r="L169" s="90"/>
      <c r="M169" s="90"/>
      <c r="N169" s="90">
        <v>3522.65</v>
      </c>
      <c r="O169" s="90"/>
      <c r="P169" s="90"/>
      <c r="Q169" s="90">
        <f>AVERAGE(E169:P178)</f>
        <v>3471.2725</v>
      </c>
      <c r="R169" s="90"/>
      <c r="S169" s="167">
        <f>Q169</f>
        <v>3471.2725</v>
      </c>
    </row>
    <row r="170" spans="1:19" ht="15">
      <c r="A170" s="165"/>
      <c r="B170" s="165"/>
      <c r="C170" s="24" t="s">
        <v>669</v>
      </c>
      <c r="D170" s="15"/>
      <c r="E170" s="27"/>
      <c r="F170" s="27"/>
      <c r="G170" s="27"/>
      <c r="H170" s="27"/>
      <c r="I170" s="27"/>
      <c r="J170" s="27"/>
      <c r="K170" s="90"/>
      <c r="L170" s="90"/>
      <c r="M170" s="90"/>
      <c r="N170" s="90"/>
      <c r="O170" s="90"/>
      <c r="P170" s="90"/>
      <c r="Q170" s="90"/>
      <c r="R170" s="90"/>
      <c r="S170" s="167"/>
    </row>
    <row r="171" spans="1:19" ht="15">
      <c r="A171" s="165"/>
      <c r="B171" s="165"/>
      <c r="C171" s="24" t="s">
        <v>670</v>
      </c>
      <c r="D171" s="15"/>
      <c r="E171" s="27"/>
      <c r="F171" s="27"/>
      <c r="G171" s="27"/>
      <c r="H171" s="27"/>
      <c r="I171" s="27"/>
      <c r="J171" s="27"/>
      <c r="K171" s="90"/>
      <c r="L171" s="90"/>
      <c r="M171" s="90"/>
      <c r="N171" s="90"/>
      <c r="O171" s="90"/>
      <c r="P171" s="90"/>
      <c r="Q171" s="90"/>
      <c r="R171" s="90"/>
      <c r="S171" s="167"/>
    </row>
    <row r="172" spans="1:19" ht="15">
      <c r="A172" s="165"/>
      <c r="B172" s="165"/>
      <c r="C172" s="24" t="s">
        <v>671</v>
      </c>
      <c r="D172" s="15"/>
      <c r="E172" s="27"/>
      <c r="F172" s="27"/>
      <c r="G172" s="27"/>
      <c r="H172" s="27"/>
      <c r="I172" s="27"/>
      <c r="J172" s="27"/>
      <c r="K172" s="90"/>
      <c r="L172" s="90"/>
      <c r="M172" s="90"/>
      <c r="N172" s="90"/>
      <c r="O172" s="90"/>
      <c r="P172" s="90"/>
      <c r="Q172" s="90"/>
      <c r="R172" s="90"/>
      <c r="S172" s="167"/>
    </row>
    <row r="173" spans="1:19" ht="15">
      <c r="A173" s="165"/>
      <c r="B173" s="165"/>
      <c r="C173" s="24" t="s">
        <v>672</v>
      </c>
      <c r="D173" s="15"/>
      <c r="E173" s="27"/>
      <c r="F173" s="27"/>
      <c r="G173" s="27"/>
      <c r="H173" s="27"/>
      <c r="I173" s="27"/>
      <c r="J173" s="27"/>
      <c r="K173" s="90"/>
      <c r="L173" s="90"/>
      <c r="M173" s="90"/>
      <c r="N173" s="90"/>
      <c r="O173" s="90"/>
      <c r="P173" s="90"/>
      <c r="Q173" s="90"/>
      <c r="R173" s="90"/>
      <c r="S173" s="167"/>
    </row>
    <row r="174" spans="1:19" ht="15">
      <c r="A174" s="165"/>
      <c r="B174" s="165"/>
      <c r="C174" s="24" t="s">
        <v>673</v>
      </c>
      <c r="D174" s="15"/>
      <c r="E174" s="27"/>
      <c r="F174" s="27"/>
      <c r="G174" s="27"/>
      <c r="H174" s="27"/>
      <c r="I174" s="27"/>
      <c r="J174" s="27"/>
      <c r="K174" s="90"/>
      <c r="L174" s="90"/>
      <c r="M174" s="90"/>
      <c r="N174" s="90"/>
      <c r="O174" s="90"/>
      <c r="P174" s="90"/>
      <c r="Q174" s="90"/>
      <c r="R174" s="90"/>
      <c r="S174" s="167"/>
    </row>
    <row r="175" spans="1:19" ht="15">
      <c r="A175" s="165"/>
      <c r="B175" s="165"/>
      <c r="C175" s="24" t="s">
        <v>674</v>
      </c>
      <c r="D175" s="15"/>
      <c r="E175" s="27"/>
      <c r="F175" s="27"/>
      <c r="G175" s="27"/>
      <c r="H175" s="27"/>
      <c r="I175" s="27"/>
      <c r="J175" s="27"/>
      <c r="K175" s="90"/>
      <c r="L175" s="90"/>
      <c r="M175" s="90"/>
      <c r="N175" s="90"/>
      <c r="O175" s="90"/>
      <c r="P175" s="90"/>
      <c r="Q175" s="90"/>
      <c r="R175" s="90"/>
      <c r="S175" s="167"/>
    </row>
    <row r="176" spans="1:19" ht="15">
      <c r="A176" s="165"/>
      <c r="B176" s="165"/>
      <c r="C176" s="24" t="s">
        <v>675</v>
      </c>
      <c r="D176" s="15"/>
      <c r="E176" s="27"/>
      <c r="F176" s="27"/>
      <c r="G176" s="27"/>
      <c r="H176" s="27"/>
      <c r="I176" s="27"/>
      <c r="J176" s="27"/>
      <c r="K176" s="90"/>
      <c r="L176" s="90"/>
      <c r="M176" s="90"/>
      <c r="N176" s="90"/>
      <c r="O176" s="90"/>
      <c r="P176" s="90"/>
      <c r="Q176" s="90"/>
      <c r="R176" s="90"/>
      <c r="S176" s="167"/>
    </row>
    <row r="177" spans="1:19" ht="15">
      <c r="A177" s="165"/>
      <c r="B177" s="165"/>
      <c r="C177" s="24" t="s">
        <v>676</v>
      </c>
      <c r="D177" s="15"/>
      <c r="E177" s="27"/>
      <c r="F177" s="27"/>
      <c r="G177" s="27"/>
      <c r="H177" s="27"/>
      <c r="I177" s="27"/>
      <c r="J177" s="27"/>
      <c r="K177" s="90"/>
      <c r="L177" s="90"/>
      <c r="M177" s="90"/>
      <c r="N177" s="90"/>
      <c r="O177" s="90"/>
      <c r="P177" s="90"/>
      <c r="Q177" s="90"/>
      <c r="R177" s="90"/>
      <c r="S177" s="167"/>
    </row>
    <row r="178" spans="1:19" ht="32.25" customHeight="1">
      <c r="A178" s="165"/>
      <c r="B178" s="165"/>
      <c r="C178" s="38" t="s">
        <v>677</v>
      </c>
      <c r="D178" s="15"/>
      <c r="E178" s="27"/>
      <c r="F178" s="27"/>
      <c r="G178" s="27"/>
      <c r="H178" s="27"/>
      <c r="I178" s="27"/>
      <c r="J178" s="27"/>
      <c r="K178" s="90"/>
      <c r="L178" s="90"/>
      <c r="M178" s="90"/>
      <c r="N178" s="90"/>
      <c r="O178" s="90"/>
      <c r="P178" s="90"/>
      <c r="Q178" s="90"/>
      <c r="R178" s="90"/>
      <c r="S178" s="167"/>
    </row>
    <row r="179" spans="1:19" ht="15">
      <c r="A179" s="151">
        <v>6</v>
      </c>
      <c r="B179" s="24" t="s">
        <v>426</v>
      </c>
      <c r="C179" s="24"/>
      <c r="D179" s="15" t="s">
        <v>633</v>
      </c>
      <c r="E179" s="27">
        <v>68.36</v>
      </c>
      <c r="F179" s="27"/>
      <c r="G179" s="27"/>
      <c r="H179" s="27">
        <v>71</v>
      </c>
      <c r="I179" s="27"/>
      <c r="J179" s="27"/>
      <c r="K179" s="90">
        <v>69</v>
      </c>
      <c r="L179" s="90"/>
      <c r="M179" s="90"/>
      <c r="N179" s="90">
        <v>70.38</v>
      </c>
      <c r="O179" s="90"/>
      <c r="P179" s="90"/>
      <c r="Q179" s="90">
        <f>AVERAGE(E179:P179)</f>
        <v>69.685</v>
      </c>
      <c r="R179" s="90"/>
      <c r="S179" s="167">
        <f>Q179</f>
        <v>69.685</v>
      </c>
    </row>
    <row r="180" spans="1:19" ht="15">
      <c r="A180" s="151">
        <v>7</v>
      </c>
      <c r="B180" s="24" t="s">
        <v>428</v>
      </c>
      <c r="C180" s="24"/>
      <c r="D180" s="15" t="s">
        <v>633</v>
      </c>
      <c r="E180" s="27">
        <v>2.67</v>
      </c>
      <c r="F180" s="27"/>
      <c r="G180" s="27"/>
      <c r="H180" s="27">
        <v>3</v>
      </c>
      <c r="I180" s="27"/>
      <c r="J180" s="27"/>
      <c r="K180" s="90">
        <v>2.9</v>
      </c>
      <c r="L180" s="90"/>
      <c r="M180" s="90"/>
      <c r="N180" s="90">
        <v>2.96</v>
      </c>
      <c r="O180" s="90"/>
      <c r="P180" s="90"/>
      <c r="Q180" s="90">
        <f>AVERAGE(E180:P180)</f>
        <v>2.8825</v>
      </c>
      <c r="R180" s="90"/>
      <c r="S180" s="167">
        <f>Q180</f>
        <v>2.8825</v>
      </c>
    </row>
    <row r="181" spans="1:19" ht="15">
      <c r="A181" s="151">
        <v>8</v>
      </c>
      <c r="B181" s="24" t="s">
        <v>430</v>
      </c>
      <c r="C181" s="24"/>
      <c r="D181" s="15" t="s">
        <v>633</v>
      </c>
      <c r="E181" s="27">
        <v>10.72</v>
      </c>
      <c r="F181" s="27"/>
      <c r="G181" s="27"/>
      <c r="H181" s="27">
        <v>11.8</v>
      </c>
      <c r="I181" s="27"/>
      <c r="J181" s="27"/>
      <c r="K181" s="90">
        <v>11</v>
      </c>
      <c r="L181" s="90"/>
      <c r="M181" s="90"/>
      <c r="N181" s="90">
        <v>11.3</v>
      </c>
      <c r="O181" s="90"/>
      <c r="P181" s="90"/>
      <c r="Q181" s="90">
        <f>AVERAGE(E181:P181)</f>
        <v>11.205</v>
      </c>
      <c r="R181" s="90"/>
      <c r="S181" s="167">
        <f>Q181</f>
        <v>11.205</v>
      </c>
    </row>
    <row r="182" spans="1:19" ht="15" customHeight="1">
      <c r="A182" s="175" t="s">
        <v>678</v>
      </c>
      <c r="B182" s="175"/>
      <c r="C182" s="175"/>
      <c r="D182" s="175"/>
      <c r="E182" s="175"/>
      <c r="F182" s="175"/>
      <c r="G182" s="175"/>
      <c r="H182" s="175"/>
      <c r="I182" s="175"/>
      <c r="J182" s="175"/>
      <c r="K182" s="175"/>
      <c r="L182" s="175"/>
      <c r="M182" s="175"/>
      <c r="N182" s="175"/>
      <c r="O182" s="175"/>
      <c r="P182" s="175"/>
      <c r="Q182" s="175"/>
      <c r="R182" s="175"/>
      <c r="S182" s="175"/>
    </row>
    <row r="183" spans="1:19" ht="15">
      <c r="A183" s="176" t="s">
        <v>2</v>
      </c>
      <c r="B183" s="177" t="s">
        <v>593</v>
      </c>
      <c r="C183" s="177"/>
      <c r="D183" s="176" t="s">
        <v>614</v>
      </c>
      <c r="E183" s="177" t="s">
        <v>628</v>
      </c>
      <c r="F183" s="177"/>
      <c r="G183" s="177"/>
      <c r="H183" s="177" t="s">
        <v>629</v>
      </c>
      <c r="I183" s="177"/>
      <c r="J183" s="177"/>
      <c r="K183" s="177" t="s">
        <v>630</v>
      </c>
      <c r="L183" s="177"/>
      <c r="M183" s="177"/>
      <c r="N183" s="177" t="s">
        <v>631</v>
      </c>
      <c r="O183" s="177"/>
      <c r="P183" s="177"/>
      <c r="Q183" s="177" t="s">
        <v>619</v>
      </c>
      <c r="R183" s="177"/>
      <c r="S183" s="159" t="s">
        <v>620</v>
      </c>
    </row>
    <row r="184" spans="1:19" ht="15" customHeight="1">
      <c r="A184" s="178">
        <v>1</v>
      </c>
      <c r="B184" s="30" t="s">
        <v>212</v>
      </c>
      <c r="C184" s="30"/>
      <c r="D184" s="178" t="s">
        <v>213</v>
      </c>
      <c r="E184" s="179">
        <v>15.8</v>
      </c>
      <c r="F184" s="179"/>
      <c r="G184" s="179"/>
      <c r="H184" s="179">
        <v>17.5</v>
      </c>
      <c r="I184" s="179"/>
      <c r="J184" s="179"/>
      <c r="K184" s="179">
        <v>16.12</v>
      </c>
      <c r="L184" s="179"/>
      <c r="M184" s="179"/>
      <c r="N184" s="179">
        <v>16.8</v>
      </c>
      <c r="O184" s="179"/>
      <c r="P184" s="179"/>
      <c r="Q184" s="179">
        <f>AVERAGE(E184:P184)</f>
        <v>16.555</v>
      </c>
      <c r="R184" s="179"/>
      <c r="S184" s="180">
        <f>Q184</f>
        <v>16.555</v>
      </c>
    </row>
    <row r="185" spans="1:19" ht="15" customHeight="1">
      <c r="A185" s="181">
        <v>2</v>
      </c>
      <c r="B185" s="30" t="s">
        <v>437</v>
      </c>
      <c r="C185" s="30"/>
      <c r="D185" s="18" t="s">
        <v>633</v>
      </c>
      <c r="E185" s="34">
        <v>4486.33</v>
      </c>
      <c r="F185" s="34"/>
      <c r="G185" s="34"/>
      <c r="H185" s="34">
        <v>4580.1</v>
      </c>
      <c r="I185" s="34"/>
      <c r="J185" s="34"/>
      <c r="K185" s="182">
        <v>4487</v>
      </c>
      <c r="L185" s="182"/>
      <c r="M185" s="182"/>
      <c r="N185" s="182">
        <v>4576.74</v>
      </c>
      <c r="O185" s="182"/>
      <c r="P185" s="182"/>
      <c r="Q185" s="179">
        <f>AVERAGE(E185:P185)</f>
        <v>4532.5425</v>
      </c>
      <c r="R185" s="179"/>
      <c r="S185" s="180">
        <f>Q185</f>
        <v>4532.5425</v>
      </c>
    </row>
    <row r="186" spans="1:19" ht="15" customHeight="1">
      <c r="A186" s="181">
        <v>3</v>
      </c>
      <c r="B186" s="30" t="s">
        <v>439</v>
      </c>
      <c r="C186" s="30"/>
      <c r="D186" s="18" t="s">
        <v>633</v>
      </c>
      <c r="E186" s="34">
        <v>339.12</v>
      </c>
      <c r="F186" s="34"/>
      <c r="G186" s="34"/>
      <c r="H186" s="34">
        <v>347</v>
      </c>
      <c r="I186" s="34"/>
      <c r="J186" s="34"/>
      <c r="K186" s="182">
        <v>339.8</v>
      </c>
      <c r="L186" s="182"/>
      <c r="M186" s="182"/>
      <c r="N186" s="182">
        <v>346.6</v>
      </c>
      <c r="O186" s="182"/>
      <c r="P186" s="182"/>
      <c r="Q186" s="179">
        <f>AVERAGE(E186:P186)</f>
        <v>343.13</v>
      </c>
      <c r="R186" s="179"/>
      <c r="S186" s="180">
        <f>Q186</f>
        <v>343.13</v>
      </c>
    </row>
    <row r="187" spans="1:19" ht="15" customHeight="1">
      <c r="A187" s="181">
        <v>4</v>
      </c>
      <c r="B187" s="30" t="s">
        <v>441</v>
      </c>
      <c r="C187" s="30"/>
      <c r="D187" s="18" t="s">
        <v>633</v>
      </c>
      <c r="E187" s="34">
        <v>2116.49</v>
      </c>
      <c r="F187" s="34"/>
      <c r="G187" s="34"/>
      <c r="H187" s="34">
        <v>2160.2</v>
      </c>
      <c r="I187" s="34"/>
      <c r="J187" s="34"/>
      <c r="K187" s="182">
        <v>2117</v>
      </c>
      <c r="L187" s="182"/>
      <c r="M187" s="182"/>
      <c r="N187" s="182">
        <v>2159.34</v>
      </c>
      <c r="O187" s="182"/>
      <c r="P187" s="182"/>
      <c r="Q187" s="179">
        <f>AVERAGE(E187:P187)</f>
        <v>2138.2575</v>
      </c>
      <c r="R187" s="179"/>
      <c r="S187" s="180">
        <f>Q187</f>
        <v>2138.2575</v>
      </c>
    </row>
    <row r="188" spans="1:19" ht="15" customHeight="1">
      <c r="A188" s="181">
        <v>5</v>
      </c>
      <c r="B188" s="30" t="s">
        <v>443</v>
      </c>
      <c r="C188" s="30"/>
      <c r="D188" s="18" t="s">
        <v>633</v>
      </c>
      <c r="E188" s="34">
        <v>1353.81</v>
      </c>
      <c r="F188" s="34"/>
      <c r="G188" s="34"/>
      <c r="H188" s="34">
        <v>1382.3</v>
      </c>
      <c r="I188" s="34"/>
      <c r="J188" s="34"/>
      <c r="K188" s="182">
        <v>1354</v>
      </c>
      <c r="L188" s="182"/>
      <c r="M188" s="182"/>
      <c r="N188" s="182">
        <v>1381.08</v>
      </c>
      <c r="O188" s="182"/>
      <c r="P188" s="182"/>
      <c r="Q188" s="179">
        <f>AVERAGE(E188:P188)</f>
        <v>1367.7975</v>
      </c>
      <c r="R188" s="179"/>
      <c r="S188" s="180">
        <f>Q188</f>
        <v>1367.7975</v>
      </c>
    </row>
    <row r="189" spans="1:19" ht="15" customHeight="1">
      <c r="A189" s="181">
        <v>6</v>
      </c>
      <c r="B189" s="30" t="s">
        <v>446</v>
      </c>
      <c r="C189" s="30"/>
      <c r="D189" s="18" t="s">
        <v>633</v>
      </c>
      <c r="E189" s="34">
        <v>7617.53</v>
      </c>
      <c r="F189" s="34"/>
      <c r="G189" s="34"/>
      <c r="H189" s="34">
        <v>7925.77</v>
      </c>
      <c r="I189" s="34"/>
      <c r="J189" s="34"/>
      <c r="K189" s="182">
        <v>7618</v>
      </c>
      <c r="L189" s="182"/>
      <c r="M189" s="182"/>
      <c r="N189" s="182">
        <v>7770.36</v>
      </c>
      <c r="O189" s="182"/>
      <c r="P189" s="182"/>
      <c r="Q189" s="179">
        <f>AVERAGE(E189:P189)</f>
        <v>7732.915</v>
      </c>
      <c r="R189" s="179"/>
      <c r="S189" s="180">
        <f>Q189</f>
        <v>7732.915</v>
      </c>
    </row>
    <row r="190" spans="1:19" ht="15" customHeight="1">
      <c r="A190" s="175" t="s">
        <v>679</v>
      </c>
      <c r="B190" s="175"/>
      <c r="C190" s="175"/>
      <c r="D190" s="175"/>
      <c r="E190" s="175"/>
      <c r="F190" s="175"/>
      <c r="G190" s="175"/>
      <c r="H190" s="175"/>
      <c r="I190" s="175"/>
      <c r="J190" s="175"/>
      <c r="K190" s="175"/>
      <c r="L190" s="175"/>
      <c r="M190" s="175"/>
      <c r="N190" s="175"/>
      <c r="O190" s="175"/>
      <c r="P190" s="175"/>
      <c r="Q190" s="175"/>
      <c r="R190" s="175"/>
      <c r="S190" s="175"/>
    </row>
    <row r="191" spans="1:19" ht="15">
      <c r="A191" s="176" t="s">
        <v>2</v>
      </c>
      <c r="B191" s="177" t="s">
        <v>593</v>
      </c>
      <c r="C191" s="177"/>
      <c r="D191" s="176" t="s">
        <v>614</v>
      </c>
      <c r="E191" s="177" t="s">
        <v>628</v>
      </c>
      <c r="F191" s="177"/>
      <c r="G191" s="177"/>
      <c r="H191" s="177" t="s">
        <v>629</v>
      </c>
      <c r="I191" s="177"/>
      <c r="J191" s="177"/>
      <c r="K191" s="177" t="s">
        <v>630</v>
      </c>
      <c r="L191" s="177"/>
      <c r="M191" s="177"/>
      <c r="N191" s="177" t="s">
        <v>631</v>
      </c>
      <c r="O191" s="177"/>
      <c r="P191" s="177"/>
      <c r="Q191" s="177" t="s">
        <v>619</v>
      </c>
      <c r="R191" s="177"/>
      <c r="S191" s="159" t="s">
        <v>620</v>
      </c>
    </row>
    <row r="192" spans="1:19" ht="15">
      <c r="A192" s="89">
        <v>1</v>
      </c>
      <c r="B192" s="24" t="s">
        <v>243</v>
      </c>
      <c r="C192" s="24"/>
      <c r="D192" s="15" t="s">
        <v>213</v>
      </c>
      <c r="E192" s="27">
        <v>15.8</v>
      </c>
      <c r="F192" s="27"/>
      <c r="G192" s="27"/>
      <c r="H192" s="27">
        <v>17.5</v>
      </c>
      <c r="I192" s="27"/>
      <c r="J192" s="27"/>
      <c r="K192" s="90">
        <v>16.12</v>
      </c>
      <c r="L192" s="90"/>
      <c r="M192" s="90"/>
      <c r="N192" s="90">
        <v>16.8</v>
      </c>
      <c r="O192" s="90"/>
      <c r="P192" s="90"/>
      <c r="Q192" s="90">
        <f>AVERAGE(E192:P192)</f>
        <v>16.555</v>
      </c>
      <c r="R192" s="90"/>
      <c r="S192" s="167">
        <f>Q192</f>
        <v>16.555</v>
      </c>
    </row>
    <row r="193" spans="1:19" ht="15">
      <c r="A193" s="151">
        <f>A192+1</f>
        <v>2</v>
      </c>
      <c r="B193" s="24" t="s">
        <v>451</v>
      </c>
      <c r="C193" s="24"/>
      <c r="D193" s="18" t="s">
        <v>633</v>
      </c>
      <c r="E193" s="27">
        <v>36.19</v>
      </c>
      <c r="F193" s="27"/>
      <c r="G193" s="27"/>
      <c r="H193" s="27">
        <v>37.5</v>
      </c>
      <c r="I193" s="27"/>
      <c r="J193" s="27"/>
      <c r="K193" s="90">
        <v>36.3</v>
      </c>
      <c r="L193" s="90"/>
      <c r="M193" s="90"/>
      <c r="N193" s="90">
        <v>37.03</v>
      </c>
      <c r="O193" s="90"/>
      <c r="P193" s="90"/>
      <c r="Q193" s="90">
        <f>AVERAGE(E193:P193)</f>
        <v>36.755</v>
      </c>
      <c r="R193" s="90"/>
      <c r="S193" s="167">
        <f>Q193</f>
        <v>36.755</v>
      </c>
    </row>
    <row r="194" spans="1:19" ht="15">
      <c r="A194" s="151">
        <f>A193+1</f>
        <v>3</v>
      </c>
      <c r="B194" s="24" t="s">
        <v>455</v>
      </c>
      <c r="C194" s="24"/>
      <c r="D194" s="18" t="s">
        <v>633</v>
      </c>
      <c r="E194" s="27">
        <v>2623.17</v>
      </c>
      <c r="F194" s="27"/>
      <c r="G194" s="27"/>
      <c r="H194" s="27">
        <v>2625</v>
      </c>
      <c r="I194" s="27"/>
      <c r="J194" s="27"/>
      <c r="K194" s="90">
        <v>2624</v>
      </c>
      <c r="L194" s="90"/>
      <c r="M194" s="90"/>
      <c r="N194" s="90">
        <v>2624.5</v>
      </c>
      <c r="O194" s="90"/>
      <c r="P194" s="90"/>
      <c r="Q194" s="90">
        <f>AVERAGE(E194:P194)</f>
        <v>2624.1675</v>
      </c>
      <c r="R194" s="90"/>
      <c r="S194" s="167">
        <f>Q194</f>
        <v>2624.1675</v>
      </c>
    </row>
    <row r="195" spans="1:19" ht="15">
      <c r="A195" s="151">
        <f>A194+1</f>
        <v>4</v>
      </c>
      <c r="B195" s="24" t="s">
        <v>457</v>
      </c>
      <c r="C195" s="24"/>
      <c r="D195" s="18" t="s">
        <v>633</v>
      </c>
      <c r="E195" s="27">
        <v>1.34</v>
      </c>
      <c r="F195" s="27"/>
      <c r="G195" s="27"/>
      <c r="H195" s="27">
        <v>1.45</v>
      </c>
      <c r="I195" s="27"/>
      <c r="J195" s="27"/>
      <c r="K195" s="90">
        <v>1.37</v>
      </c>
      <c r="L195" s="90"/>
      <c r="M195" s="90"/>
      <c r="N195" s="90">
        <v>1.45</v>
      </c>
      <c r="O195" s="90"/>
      <c r="P195" s="90"/>
      <c r="Q195" s="90">
        <f>AVERAGE(E195:P195)</f>
        <v>1.4025</v>
      </c>
      <c r="R195" s="90"/>
      <c r="S195" s="167">
        <f>Q195</f>
        <v>1.4025</v>
      </c>
    </row>
    <row r="196" spans="1:19" ht="15">
      <c r="A196" s="151">
        <f>A195+1</f>
        <v>5</v>
      </c>
      <c r="B196" s="24" t="s">
        <v>459</v>
      </c>
      <c r="C196" s="24"/>
      <c r="D196" s="18" t="s">
        <v>633</v>
      </c>
      <c r="E196" s="27">
        <v>1016.02</v>
      </c>
      <c r="F196" s="27"/>
      <c r="G196" s="27"/>
      <c r="H196" s="27">
        <v>1018</v>
      </c>
      <c r="I196" s="27"/>
      <c r="J196" s="27"/>
      <c r="K196" s="90">
        <v>1017</v>
      </c>
      <c r="L196" s="90"/>
      <c r="M196" s="90"/>
      <c r="N196" s="90">
        <v>1017.45</v>
      </c>
      <c r="O196" s="90"/>
      <c r="P196" s="90"/>
      <c r="Q196" s="90">
        <f>AVERAGE(E196:P196)</f>
        <v>1017.1175</v>
      </c>
      <c r="R196" s="90"/>
      <c r="S196" s="167">
        <f>Q196</f>
        <v>1017.1175</v>
      </c>
    </row>
    <row r="197" spans="1:19" ht="15">
      <c r="A197" s="151">
        <f>A196+1</f>
        <v>6</v>
      </c>
      <c r="B197" s="24" t="s">
        <v>461</v>
      </c>
      <c r="C197" s="24"/>
      <c r="D197" s="18" t="s">
        <v>633</v>
      </c>
      <c r="E197" s="27">
        <v>2.67</v>
      </c>
      <c r="F197" s="27"/>
      <c r="G197" s="27"/>
      <c r="H197" s="27">
        <v>3.3</v>
      </c>
      <c r="I197" s="27"/>
      <c r="J197" s="27"/>
      <c r="K197" s="90">
        <v>2.8</v>
      </c>
      <c r="L197" s="90"/>
      <c r="M197" s="90"/>
      <c r="N197" s="90">
        <v>3</v>
      </c>
      <c r="O197" s="90"/>
      <c r="P197" s="90"/>
      <c r="Q197" s="90">
        <f>AVERAGE(E197:P197)</f>
        <v>2.9425</v>
      </c>
      <c r="R197" s="90"/>
      <c r="S197" s="167">
        <f>Q197</f>
        <v>2.9425</v>
      </c>
    </row>
    <row r="198" spans="1:19" ht="15">
      <c r="A198" s="151">
        <f>A197+1</f>
        <v>7</v>
      </c>
      <c r="B198" s="24" t="s">
        <v>463</v>
      </c>
      <c r="C198" s="24"/>
      <c r="D198" s="18" t="s">
        <v>633</v>
      </c>
      <c r="E198" s="27">
        <v>84.35</v>
      </c>
      <c r="F198" s="27"/>
      <c r="G198" s="27"/>
      <c r="H198" s="27">
        <v>86.2</v>
      </c>
      <c r="I198" s="27"/>
      <c r="J198" s="27"/>
      <c r="K198" s="90">
        <v>85</v>
      </c>
      <c r="L198" s="90"/>
      <c r="M198" s="90"/>
      <c r="N198" s="90">
        <v>85.7</v>
      </c>
      <c r="O198" s="90"/>
      <c r="P198" s="90"/>
      <c r="Q198" s="90">
        <f>AVERAGE(E198:P198)</f>
        <v>85.3125</v>
      </c>
      <c r="R198" s="90"/>
      <c r="S198" s="167">
        <f>Q198</f>
        <v>85.3125</v>
      </c>
    </row>
    <row r="199" spans="1:19" ht="15">
      <c r="A199" s="151">
        <f>A198+1</f>
        <v>8</v>
      </c>
      <c r="B199" s="24" t="s">
        <v>465</v>
      </c>
      <c r="C199" s="24"/>
      <c r="D199" s="18" t="s">
        <v>633</v>
      </c>
      <c r="E199" s="27">
        <v>16.09</v>
      </c>
      <c r="F199" s="27"/>
      <c r="G199" s="27"/>
      <c r="H199" s="27">
        <v>17.8</v>
      </c>
      <c r="I199" s="27"/>
      <c r="J199" s="27"/>
      <c r="K199" s="90">
        <v>16.8</v>
      </c>
      <c r="L199" s="90"/>
      <c r="M199" s="90"/>
      <c r="N199" s="90">
        <v>17</v>
      </c>
      <c r="O199" s="90"/>
      <c r="P199" s="90"/>
      <c r="Q199" s="90">
        <f>AVERAGE(E199:P199)</f>
        <v>16.9225</v>
      </c>
      <c r="R199" s="90"/>
      <c r="S199" s="167">
        <f>Q199</f>
        <v>16.9225</v>
      </c>
    </row>
    <row r="200" spans="1:19" ht="15">
      <c r="A200" s="151">
        <f>A199+1</f>
        <v>9</v>
      </c>
      <c r="B200" s="24" t="s">
        <v>467</v>
      </c>
      <c r="C200" s="24"/>
      <c r="D200" s="18" t="s">
        <v>633</v>
      </c>
      <c r="E200" s="27">
        <v>559.9</v>
      </c>
      <c r="F200" s="27"/>
      <c r="G200" s="27"/>
      <c r="H200" s="27">
        <v>561.15</v>
      </c>
      <c r="I200" s="27"/>
      <c r="J200" s="27"/>
      <c r="K200" s="90">
        <v>560</v>
      </c>
      <c r="L200" s="90"/>
      <c r="M200" s="90"/>
      <c r="N200" s="90">
        <v>560.9</v>
      </c>
      <c r="O200" s="90"/>
      <c r="P200" s="90"/>
      <c r="Q200" s="90">
        <f>AVERAGE(E200:P200)</f>
        <v>560.4875</v>
      </c>
      <c r="R200" s="90"/>
      <c r="S200" s="167">
        <f>Q200</f>
        <v>560.4875</v>
      </c>
    </row>
    <row r="201" spans="1:19" ht="15">
      <c r="A201" s="151">
        <f>A200+1</f>
        <v>10</v>
      </c>
      <c r="B201" s="24" t="s">
        <v>469</v>
      </c>
      <c r="C201" s="24"/>
      <c r="D201" s="18" t="s">
        <v>633</v>
      </c>
      <c r="E201" s="27">
        <v>2.67</v>
      </c>
      <c r="F201" s="27"/>
      <c r="G201" s="27"/>
      <c r="H201" s="27">
        <v>3.25</v>
      </c>
      <c r="I201" s="27"/>
      <c r="J201" s="27"/>
      <c r="K201" s="90">
        <v>2.9</v>
      </c>
      <c r="L201" s="90"/>
      <c r="M201" s="90"/>
      <c r="N201" s="90">
        <v>3</v>
      </c>
      <c r="O201" s="90"/>
      <c r="P201" s="90"/>
      <c r="Q201" s="90">
        <f>AVERAGE(E201:P201)</f>
        <v>2.955</v>
      </c>
      <c r="R201" s="90"/>
      <c r="S201" s="167">
        <f>Q201</f>
        <v>2.955</v>
      </c>
    </row>
    <row r="202" spans="1:19" ht="15">
      <c r="A202" s="151">
        <f>A201+1</f>
        <v>11</v>
      </c>
      <c r="B202" s="24" t="s">
        <v>471</v>
      </c>
      <c r="C202" s="24"/>
      <c r="D202" s="18" t="s">
        <v>633</v>
      </c>
      <c r="E202" s="27">
        <v>3312.74</v>
      </c>
      <c r="F202" s="27"/>
      <c r="G202" s="27"/>
      <c r="H202" s="27">
        <v>3314.8</v>
      </c>
      <c r="I202" s="27"/>
      <c r="J202" s="27"/>
      <c r="K202" s="90">
        <v>3313</v>
      </c>
      <c r="L202" s="90"/>
      <c r="M202" s="90"/>
      <c r="N202" s="90">
        <v>3314</v>
      </c>
      <c r="O202" s="90"/>
      <c r="P202" s="90"/>
      <c r="Q202" s="90">
        <f>AVERAGE(E202:P202)</f>
        <v>3313.635</v>
      </c>
      <c r="R202" s="90"/>
      <c r="S202" s="167">
        <f>Q202</f>
        <v>3313.635</v>
      </c>
    </row>
    <row r="203" spans="1:19" ht="15">
      <c r="A203" s="151">
        <f>A202+1</f>
        <v>12</v>
      </c>
      <c r="B203" s="24" t="s">
        <v>473</v>
      </c>
      <c r="C203" s="24"/>
      <c r="D203" s="18" t="s">
        <v>633</v>
      </c>
      <c r="E203" s="27">
        <v>2623.17</v>
      </c>
      <c r="F203" s="27"/>
      <c r="G203" s="27"/>
      <c r="H203" s="27">
        <v>2676.9</v>
      </c>
      <c r="I203" s="27"/>
      <c r="J203" s="27"/>
      <c r="K203" s="90">
        <v>2624</v>
      </c>
      <c r="L203" s="90"/>
      <c r="M203" s="90"/>
      <c r="N203" s="90">
        <v>2676.48</v>
      </c>
      <c r="O203" s="90"/>
      <c r="P203" s="90"/>
      <c r="Q203" s="90">
        <f>AVERAGE(E203:P203)</f>
        <v>2650.1375</v>
      </c>
      <c r="R203" s="90"/>
      <c r="S203" s="167">
        <f>Q203</f>
        <v>2650.1375</v>
      </c>
    </row>
    <row r="204" spans="1:19" ht="15">
      <c r="A204" s="151">
        <f>A203+1</f>
        <v>13</v>
      </c>
      <c r="B204" s="24" t="s">
        <v>475</v>
      </c>
      <c r="C204" s="24"/>
      <c r="D204" s="18" t="s">
        <v>633</v>
      </c>
      <c r="E204" s="27">
        <v>2.67</v>
      </c>
      <c r="F204" s="27"/>
      <c r="G204" s="27"/>
      <c r="H204" s="27">
        <v>3.1</v>
      </c>
      <c r="I204" s="27"/>
      <c r="J204" s="27"/>
      <c r="K204" s="90">
        <v>2.9</v>
      </c>
      <c r="L204" s="90"/>
      <c r="M204" s="90"/>
      <c r="N204" s="90">
        <v>2.96</v>
      </c>
      <c r="O204" s="90"/>
      <c r="P204" s="90"/>
      <c r="Q204" s="90">
        <f>AVERAGE(E204:P204)</f>
        <v>2.9075</v>
      </c>
      <c r="R204" s="90"/>
      <c r="S204" s="167">
        <f>Q204</f>
        <v>2.9075</v>
      </c>
    </row>
    <row r="205" spans="1:19" ht="15">
      <c r="A205" s="151">
        <f>A204+1</f>
        <v>14</v>
      </c>
      <c r="B205" s="24" t="s">
        <v>477</v>
      </c>
      <c r="C205" s="24"/>
      <c r="D205" s="18" t="s">
        <v>633</v>
      </c>
      <c r="E205" s="27">
        <v>34.85</v>
      </c>
      <c r="F205" s="27"/>
      <c r="G205" s="27"/>
      <c r="H205" s="27">
        <v>36</v>
      </c>
      <c r="I205" s="27"/>
      <c r="J205" s="27"/>
      <c r="K205" s="90">
        <v>35</v>
      </c>
      <c r="L205" s="90"/>
      <c r="M205" s="90"/>
      <c r="N205" s="90">
        <v>35.7</v>
      </c>
      <c r="O205" s="90"/>
      <c r="P205" s="90"/>
      <c r="Q205" s="90">
        <f>(AVERAGE(E205:P205))</f>
        <v>35.3875</v>
      </c>
      <c r="R205" s="90"/>
      <c r="S205" s="167">
        <f>Q205</f>
        <v>35.3875</v>
      </c>
    </row>
    <row r="206" spans="1:19" ht="15">
      <c r="A206" s="151">
        <f>A205+1</f>
        <v>15</v>
      </c>
      <c r="B206" s="24" t="s">
        <v>479</v>
      </c>
      <c r="C206" s="24"/>
      <c r="D206" s="18" t="s">
        <v>633</v>
      </c>
      <c r="E206" s="27">
        <v>4.02</v>
      </c>
      <c r="F206" s="27"/>
      <c r="G206" s="27"/>
      <c r="H206" s="27">
        <v>5</v>
      </c>
      <c r="I206" s="27"/>
      <c r="J206" s="27"/>
      <c r="K206" s="90">
        <v>4.5</v>
      </c>
      <c r="L206" s="90"/>
      <c r="M206" s="90"/>
      <c r="N206" s="90">
        <v>4.59</v>
      </c>
      <c r="O206" s="90"/>
      <c r="P206" s="90"/>
      <c r="Q206" s="90">
        <f>AVERAGE(E206:P206)</f>
        <v>4.5275</v>
      </c>
      <c r="R206" s="90"/>
      <c r="S206" s="167">
        <f>Q206</f>
        <v>4.5275</v>
      </c>
    </row>
    <row r="207" spans="1:19" ht="15">
      <c r="A207" s="151">
        <f>A206+1</f>
        <v>16</v>
      </c>
      <c r="B207" s="24" t="s">
        <v>481</v>
      </c>
      <c r="C207" s="24"/>
      <c r="D207" s="18" t="s">
        <v>633</v>
      </c>
      <c r="E207" s="27">
        <v>12.07</v>
      </c>
      <c r="F207" s="27"/>
      <c r="G207" s="27"/>
      <c r="H207" s="27">
        <v>13.75</v>
      </c>
      <c r="I207" s="27"/>
      <c r="J207" s="27"/>
      <c r="K207" s="90">
        <v>12.8</v>
      </c>
      <c r="L207" s="90"/>
      <c r="M207" s="90"/>
      <c r="N207" s="90">
        <v>13.06</v>
      </c>
      <c r="O207" s="90"/>
      <c r="P207" s="90"/>
      <c r="Q207" s="90">
        <f>AVERAGE(E207:P207)</f>
        <v>12.92</v>
      </c>
      <c r="R207" s="90"/>
      <c r="S207" s="167">
        <f>Q207</f>
        <v>12.92</v>
      </c>
    </row>
    <row r="208" spans="1:19" ht="15" customHeight="1">
      <c r="A208" s="175" t="s">
        <v>680</v>
      </c>
      <c r="B208" s="175"/>
      <c r="C208" s="175"/>
      <c r="D208" s="175"/>
      <c r="E208" s="175"/>
      <c r="F208" s="175"/>
      <c r="G208" s="175"/>
      <c r="H208" s="175"/>
      <c r="I208" s="175"/>
      <c r="J208" s="175"/>
      <c r="K208" s="175"/>
      <c r="L208" s="175"/>
      <c r="M208" s="175"/>
      <c r="N208" s="175"/>
      <c r="O208" s="175"/>
      <c r="P208" s="175"/>
      <c r="Q208" s="175"/>
      <c r="R208" s="175"/>
      <c r="S208" s="175"/>
    </row>
    <row r="209" spans="1:19" ht="15">
      <c r="A209" s="176" t="s">
        <v>2</v>
      </c>
      <c r="B209" s="177" t="s">
        <v>593</v>
      </c>
      <c r="C209" s="177"/>
      <c r="D209" s="176" t="s">
        <v>614</v>
      </c>
      <c r="E209" s="177" t="s">
        <v>628</v>
      </c>
      <c r="F209" s="177"/>
      <c r="G209" s="177"/>
      <c r="H209" s="177" t="s">
        <v>629</v>
      </c>
      <c r="I209" s="177"/>
      <c r="J209" s="177"/>
      <c r="K209" s="177" t="s">
        <v>630</v>
      </c>
      <c r="L209" s="177"/>
      <c r="M209" s="177"/>
      <c r="N209" s="177" t="s">
        <v>631</v>
      </c>
      <c r="O209" s="177"/>
      <c r="P209" s="177"/>
      <c r="Q209" s="177" t="s">
        <v>619</v>
      </c>
      <c r="R209" s="177"/>
      <c r="S209" s="159" t="s">
        <v>620</v>
      </c>
    </row>
    <row r="210" spans="1:19" ht="15" customHeight="1">
      <c r="A210" s="165">
        <v>1</v>
      </c>
      <c r="B210" s="30" t="s">
        <v>243</v>
      </c>
      <c r="C210" s="30"/>
      <c r="D210" s="18" t="s">
        <v>213</v>
      </c>
      <c r="E210" s="34">
        <v>15.8</v>
      </c>
      <c r="F210" s="34"/>
      <c r="G210" s="34"/>
      <c r="H210" s="34">
        <v>17.5</v>
      </c>
      <c r="I210" s="34"/>
      <c r="J210" s="34"/>
      <c r="K210" s="90">
        <v>16.12</v>
      </c>
      <c r="L210" s="90"/>
      <c r="M210" s="90"/>
      <c r="N210" s="90">
        <v>16.8</v>
      </c>
      <c r="O210" s="90"/>
      <c r="P210" s="90"/>
      <c r="Q210" s="90">
        <f>AVERAGE(E210:P210)</f>
        <v>16.555</v>
      </c>
      <c r="R210" s="90"/>
      <c r="S210" s="167">
        <f>Q210</f>
        <v>16.555</v>
      </c>
    </row>
    <row r="211" spans="1:19" ht="15">
      <c r="A211" s="165">
        <v>2</v>
      </c>
      <c r="B211" s="24" t="s">
        <v>487</v>
      </c>
      <c r="C211" s="24"/>
      <c r="D211" s="18" t="s">
        <v>633</v>
      </c>
      <c r="E211" s="27">
        <v>4401.89</v>
      </c>
      <c r="F211" s="27"/>
      <c r="G211" s="27"/>
      <c r="H211" s="27">
        <v>4580</v>
      </c>
      <c r="I211" s="27"/>
      <c r="J211" s="27"/>
      <c r="K211" s="90">
        <v>4489.93</v>
      </c>
      <c r="L211" s="90"/>
      <c r="M211" s="90"/>
      <c r="N211" s="90">
        <v>4579.73</v>
      </c>
      <c r="O211" s="90"/>
      <c r="P211" s="90"/>
      <c r="Q211" s="90">
        <f>AVERAGE(E211:P211)</f>
        <v>4512.8875</v>
      </c>
      <c r="R211" s="90"/>
      <c r="S211" s="167">
        <f>Q211</f>
        <v>4512.8875</v>
      </c>
    </row>
    <row r="212" spans="1:19" ht="15">
      <c r="A212" s="165">
        <v>3</v>
      </c>
      <c r="B212" s="24" t="s">
        <v>489</v>
      </c>
      <c r="C212" s="24"/>
      <c r="D212" s="18" t="s">
        <v>633</v>
      </c>
      <c r="E212" s="27">
        <v>2030.71</v>
      </c>
      <c r="F212" s="27"/>
      <c r="G212" s="27"/>
      <c r="H212" s="27">
        <v>2113</v>
      </c>
      <c r="I212" s="27"/>
      <c r="J212" s="27"/>
      <c r="K212" s="90">
        <v>2071.32</v>
      </c>
      <c r="L212" s="90"/>
      <c r="M212" s="90"/>
      <c r="N212" s="90">
        <v>2112.75</v>
      </c>
      <c r="O212" s="90"/>
      <c r="P212" s="90"/>
      <c r="Q212" s="90">
        <f>AVERAGE(E212:P212)</f>
        <v>2081.945</v>
      </c>
      <c r="R212" s="90"/>
      <c r="S212" s="167">
        <f>Q212</f>
        <v>2081.945</v>
      </c>
    </row>
    <row r="213" spans="1:19" ht="15" customHeight="1">
      <c r="A213" s="165">
        <v>4</v>
      </c>
      <c r="B213" s="165" t="s">
        <v>636</v>
      </c>
      <c r="C213" s="24" t="s">
        <v>681</v>
      </c>
      <c r="D213" s="18" t="s">
        <v>633</v>
      </c>
      <c r="E213" s="27">
        <v>3385.86</v>
      </c>
      <c r="F213" s="27"/>
      <c r="G213" s="27"/>
      <c r="H213" s="27">
        <v>3523.65</v>
      </c>
      <c r="I213" s="27"/>
      <c r="J213" s="27"/>
      <c r="K213" s="90">
        <v>3453.58</v>
      </c>
      <c r="L213" s="90"/>
      <c r="M213" s="90"/>
      <c r="N213" s="90">
        <v>3522.65</v>
      </c>
      <c r="O213" s="90"/>
      <c r="P213" s="90"/>
      <c r="Q213" s="90">
        <f>ROUND(AVERAGE(E213:P224),2)</f>
        <v>3471.44</v>
      </c>
      <c r="R213" s="90"/>
      <c r="S213" s="167">
        <f>Q213</f>
        <v>3471.44</v>
      </c>
    </row>
    <row r="214" spans="1:19" ht="15">
      <c r="A214" s="165"/>
      <c r="B214" s="165"/>
      <c r="C214" s="24" t="s">
        <v>682</v>
      </c>
      <c r="D214" s="18"/>
      <c r="E214" s="27"/>
      <c r="F214" s="27"/>
      <c r="G214" s="27"/>
      <c r="H214" s="27"/>
      <c r="I214" s="27"/>
      <c r="J214" s="27"/>
      <c r="K214" s="90"/>
      <c r="L214" s="90"/>
      <c r="M214" s="90"/>
      <c r="N214" s="90"/>
      <c r="O214" s="90"/>
      <c r="P214" s="90"/>
      <c r="Q214" s="90"/>
      <c r="R214" s="90"/>
      <c r="S214" s="167"/>
    </row>
    <row r="215" spans="1:19" ht="15">
      <c r="A215" s="165"/>
      <c r="B215" s="165"/>
      <c r="C215" s="24" t="s">
        <v>683</v>
      </c>
      <c r="D215" s="18"/>
      <c r="E215" s="27"/>
      <c r="F215" s="27"/>
      <c r="G215" s="27"/>
      <c r="H215" s="27"/>
      <c r="I215" s="27"/>
      <c r="J215" s="27"/>
      <c r="K215" s="90"/>
      <c r="L215" s="90"/>
      <c r="M215" s="90"/>
      <c r="N215" s="90"/>
      <c r="O215" s="90"/>
      <c r="P215" s="90"/>
      <c r="Q215" s="90"/>
      <c r="R215" s="90"/>
      <c r="S215" s="167"/>
    </row>
    <row r="216" spans="1:19" ht="15">
      <c r="A216" s="165"/>
      <c r="B216" s="165"/>
      <c r="C216" s="24" t="s">
        <v>684</v>
      </c>
      <c r="D216" s="18"/>
      <c r="E216" s="27"/>
      <c r="F216" s="27"/>
      <c r="G216" s="27"/>
      <c r="H216" s="27"/>
      <c r="I216" s="27"/>
      <c r="J216" s="27"/>
      <c r="K216" s="90"/>
      <c r="L216" s="90"/>
      <c r="M216" s="90"/>
      <c r="N216" s="90"/>
      <c r="O216" s="90"/>
      <c r="P216" s="90"/>
      <c r="Q216" s="90"/>
      <c r="R216" s="90"/>
      <c r="S216" s="167"/>
    </row>
    <row r="217" spans="1:19" ht="15">
      <c r="A217" s="165"/>
      <c r="B217" s="165"/>
      <c r="C217" s="24" t="s">
        <v>685</v>
      </c>
      <c r="D217" s="18"/>
      <c r="E217" s="27"/>
      <c r="F217" s="27"/>
      <c r="G217" s="27"/>
      <c r="H217" s="27"/>
      <c r="I217" s="27"/>
      <c r="J217" s="27"/>
      <c r="K217" s="90"/>
      <c r="L217" s="90"/>
      <c r="M217" s="90"/>
      <c r="N217" s="90"/>
      <c r="O217" s="90"/>
      <c r="P217" s="90"/>
      <c r="Q217" s="90"/>
      <c r="R217" s="90"/>
      <c r="S217" s="167"/>
    </row>
    <row r="218" spans="1:19" ht="15">
      <c r="A218" s="165"/>
      <c r="B218" s="165"/>
      <c r="C218" s="24" t="s">
        <v>686</v>
      </c>
      <c r="D218" s="18"/>
      <c r="E218" s="27"/>
      <c r="F218" s="27"/>
      <c r="G218" s="27"/>
      <c r="H218" s="27"/>
      <c r="I218" s="27"/>
      <c r="J218" s="27"/>
      <c r="K218" s="90"/>
      <c r="L218" s="90"/>
      <c r="M218" s="90"/>
      <c r="N218" s="90"/>
      <c r="O218" s="90"/>
      <c r="P218" s="90"/>
      <c r="Q218" s="90"/>
      <c r="R218" s="90"/>
      <c r="S218" s="167"/>
    </row>
    <row r="219" spans="1:19" ht="15">
      <c r="A219" s="165"/>
      <c r="B219" s="165"/>
      <c r="C219" s="24" t="s">
        <v>687</v>
      </c>
      <c r="D219" s="18"/>
      <c r="E219" s="27"/>
      <c r="F219" s="27"/>
      <c r="G219" s="27"/>
      <c r="H219" s="27"/>
      <c r="I219" s="27"/>
      <c r="J219" s="27"/>
      <c r="K219" s="90"/>
      <c r="L219" s="90"/>
      <c r="M219" s="90"/>
      <c r="N219" s="90"/>
      <c r="O219" s="90"/>
      <c r="P219" s="90"/>
      <c r="Q219" s="90"/>
      <c r="R219" s="90"/>
      <c r="S219" s="167"/>
    </row>
    <row r="220" spans="1:19" ht="15">
      <c r="A220" s="165"/>
      <c r="B220" s="165"/>
      <c r="C220" s="24" t="s">
        <v>688</v>
      </c>
      <c r="D220" s="18"/>
      <c r="E220" s="27"/>
      <c r="F220" s="27"/>
      <c r="G220" s="27"/>
      <c r="H220" s="27"/>
      <c r="I220" s="27"/>
      <c r="J220" s="27"/>
      <c r="K220" s="90"/>
      <c r="L220" s="90"/>
      <c r="M220" s="90"/>
      <c r="N220" s="90"/>
      <c r="O220" s="90"/>
      <c r="P220" s="90"/>
      <c r="Q220" s="90"/>
      <c r="R220" s="90"/>
      <c r="S220" s="167"/>
    </row>
    <row r="221" spans="1:19" ht="15">
      <c r="A221" s="165"/>
      <c r="B221" s="165"/>
      <c r="C221" s="24" t="s">
        <v>689</v>
      </c>
      <c r="D221" s="18"/>
      <c r="E221" s="27"/>
      <c r="F221" s="27"/>
      <c r="G221" s="27"/>
      <c r="H221" s="27"/>
      <c r="I221" s="27"/>
      <c r="J221" s="27"/>
      <c r="K221" s="90"/>
      <c r="L221" s="90"/>
      <c r="M221" s="90"/>
      <c r="N221" s="90"/>
      <c r="O221" s="90"/>
      <c r="P221" s="90"/>
      <c r="Q221" s="90"/>
      <c r="R221" s="90"/>
      <c r="S221" s="167"/>
    </row>
    <row r="222" spans="1:19" ht="15">
      <c r="A222" s="165"/>
      <c r="B222" s="165"/>
      <c r="C222" s="24" t="s">
        <v>690</v>
      </c>
      <c r="D222" s="18"/>
      <c r="E222" s="27"/>
      <c r="F222" s="27"/>
      <c r="G222" s="27"/>
      <c r="H222" s="27"/>
      <c r="I222" s="27"/>
      <c r="J222" s="27"/>
      <c r="K222" s="90"/>
      <c r="L222" s="90"/>
      <c r="M222" s="90"/>
      <c r="N222" s="90"/>
      <c r="O222" s="90"/>
      <c r="P222" s="90"/>
      <c r="Q222" s="90"/>
      <c r="R222" s="90"/>
      <c r="S222" s="167"/>
    </row>
    <row r="223" spans="1:19" ht="15">
      <c r="A223" s="165"/>
      <c r="B223" s="165"/>
      <c r="C223" s="24" t="s">
        <v>691</v>
      </c>
      <c r="D223" s="18"/>
      <c r="E223" s="27"/>
      <c r="F223" s="27"/>
      <c r="G223" s="27"/>
      <c r="H223" s="27"/>
      <c r="I223" s="27"/>
      <c r="J223" s="27"/>
      <c r="K223" s="90"/>
      <c r="L223" s="90"/>
      <c r="M223" s="90"/>
      <c r="N223" s="90"/>
      <c r="O223" s="90"/>
      <c r="P223" s="90"/>
      <c r="Q223" s="90"/>
      <c r="R223" s="90"/>
      <c r="S223" s="167"/>
    </row>
    <row r="224" spans="1:19" ht="15">
      <c r="A224" s="165"/>
      <c r="B224" s="165"/>
      <c r="C224" s="24" t="s">
        <v>692</v>
      </c>
      <c r="D224" s="18"/>
      <c r="E224" s="27"/>
      <c r="F224" s="27"/>
      <c r="G224" s="27"/>
      <c r="H224" s="27"/>
      <c r="I224" s="27"/>
      <c r="J224" s="27"/>
      <c r="K224" s="90"/>
      <c r="L224" s="90"/>
      <c r="M224" s="152"/>
      <c r="N224" s="90"/>
      <c r="O224" s="90"/>
      <c r="P224" s="90"/>
      <c r="Q224" s="90"/>
      <c r="R224" s="90"/>
      <c r="S224" s="167"/>
    </row>
    <row r="225" spans="1:19" ht="15">
      <c r="A225" s="165">
        <v>5</v>
      </c>
      <c r="B225" s="24" t="s">
        <v>426</v>
      </c>
      <c r="C225" s="24"/>
      <c r="D225" s="18" t="s">
        <v>633</v>
      </c>
      <c r="E225" s="27">
        <v>68.36</v>
      </c>
      <c r="F225" s="27"/>
      <c r="G225" s="27"/>
      <c r="H225" s="27">
        <v>71.9</v>
      </c>
      <c r="I225" s="27"/>
      <c r="J225" s="27"/>
      <c r="K225" s="152">
        <v>69.73</v>
      </c>
      <c r="L225" s="152"/>
      <c r="M225" s="152"/>
      <c r="N225" s="152">
        <v>71.12</v>
      </c>
      <c r="O225" s="152"/>
      <c r="P225" s="152"/>
      <c r="Q225" s="152">
        <f>AVERAGE(E225:P225)</f>
        <v>70.2775</v>
      </c>
      <c r="R225" s="152"/>
      <c r="S225" s="183">
        <f>Q225</f>
        <v>70.2775</v>
      </c>
    </row>
    <row r="226" spans="1:19" ht="15">
      <c r="A226" s="165">
        <v>6</v>
      </c>
      <c r="B226" s="24" t="s">
        <v>495</v>
      </c>
      <c r="C226" s="24"/>
      <c r="D226" s="18" t="s">
        <v>633</v>
      </c>
      <c r="E226" s="27">
        <v>2.67</v>
      </c>
      <c r="F226" s="27"/>
      <c r="G226" s="27"/>
      <c r="H226" s="27">
        <v>2.95</v>
      </c>
      <c r="I226" s="27"/>
      <c r="J226" s="27"/>
      <c r="K226" s="152">
        <v>2.72</v>
      </c>
      <c r="L226" s="152"/>
      <c r="M226" s="152"/>
      <c r="N226" s="152">
        <v>2.77</v>
      </c>
      <c r="O226" s="152"/>
      <c r="P226" s="152"/>
      <c r="Q226" s="152">
        <f>AVERAGE(E226:P226)</f>
        <v>2.7775</v>
      </c>
      <c r="R226" s="152"/>
      <c r="S226" s="183">
        <f>Q226</f>
        <v>2.7775</v>
      </c>
    </row>
    <row r="227" spans="1:19" ht="15" customHeight="1">
      <c r="A227" s="175" t="s">
        <v>693</v>
      </c>
      <c r="B227" s="175"/>
      <c r="C227" s="175"/>
      <c r="D227" s="175"/>
      <c r="E227" s="175"/>
      <c r="F227" s="175"/>
      <c r="G227" s="175"/>
      <c r="H227" s="175"/>
      <c r="I227" s="175"/>
      <c r="J227" s="175"/>
      <c r="K227" s="175"/>
      <c r="L227" s="175"/>
      <c r="M227" s="175"/>
      <c r="N227" s="175"/>
      <c r="O227" s="175"/>
      <c r="P227" s="175"/>
      <c r="Q227" s="175"/>
      <c r="R227" s="175"/>
      <c r="S227" s="175"/>
    </row>
    <row r="228" spans="1:19" ht="15">
      <c r="A228" s="176" t="s">
        <v>2</v>
      </c>
      <c r="B228" s="177" t="s">
        <v>593</v>
      </c>
      <c r="C228" s="177"/>
      <c r="D228" s="176" t="s">
        <v>614</v>
      </c>
      <c r="E228" s="177" t="s">
        <v>628</v>
      </c>
      <c r="F228" s="177"/>
      <c r="G228" s="177"/>
      <c r="H228" s="177" t="s">
        <v>629</v>
      </c>
      <c r="I228" s="177"/>
      <c r="J228" s="177"/>
      <c r="K228" s="177" t="s">
        <v>630</v>
      </c>
      <c r="L228" s="177"/>
      <c r="M228" s="177"/>
      <c r="N228" s="177" t="s">
        <v>631</v>
      </c>
      <c r="O228" s="177"/>
      <c r="P228" s="177"/>
      <c r="Q228" s="177" t="s">
        <v>619</v>
      </c>
      <c r="R228" s="177"/>
      <c r="S228" s="159" t="s">
        <v>620</v>
      </c>
    </row>
    <row r="229" spans="1:19" ht="15" customHeight="1">
      <c r="A229" s="165">
        <v>1</v>
      </c>
      <c r="B229" s="30" t="s">
        <v>212</v>
      </c>
      <c r="C229" s="30"/>
      <c r="D229" s="18" t="s">
        <v>213</v>
      </c>
      <c r="E229" s="34">
        <v>15.8</v>
      </c>
      <c r="F229" s="34"/>
      <c r="G229" s="34"/>
      <c r="H229" s="34">
        <v>17.5</v>
      </c>
      <c r="I229" s="34"/>
      <c r="J229" s="34"/>
      <c r="K229" s="152">
        <v>16.12</v>
      </c>
      <c r="L229" s="152"/>
      <c r="M229" s="152"/>
      <c r="N229" s="152">
        <v>16.8</v>
      </c>
      <c r="O229" s="152"/>
      <c r="P229" s="152"/>
      <c r="Q229" s="152">
        <f>AVERAGE(E229:P229)</f>
        <v>16.555</v>
      </c>
      <c r="R229" s="152"/>
      <c r="S229" s="183">
        <f>Q229</f>
        <v>16.555</v>
      </c>
    </row>
    <row r="230" spans="1:19" ht="15" customHeight="1">
      <c r="A230" s="165">
        <v>2</v>
      </c>
      <c r="B230" s="30" t="s">
        <v>504</v>
      </c>
      <c r="C230" s="30"/>
      <c r="D230" s="18" t="s">
        <v>633</v>
      </c>
      <c r="E230" s="34">
        <v>8125.53</v>
      </c>
      <c r="F230" s="34"/>
      <c r="G230" s="34"/>
      <c r="H230" s="34">
        <v>8455</v>
      </c>
      <c r="I230" s="34"/>
      <c r="J230" s="34"/>
      <c r="K230" s="152">
        <v>8288.04</v>
      </c>
      <c r="L230" s="152"/>
      <c r="M230" s="152"/>
      <c r="N230" s="152">
        <v>8453.8</v>
      </c>
      <c r="O230" s="152"/>
      <c r="P230" s="152"/>
      <c r="Q230" s="152">
        <f>AVERAGE(E230:P230)</f>
        <v>8330.5925</v>
      </c>
      <c r="R230" s="152"/>
      <c r="S230" s="183">
        <f>Q230</f>
        <v>8330.5925</v>
      </c>
    </row>
    <row r="231" spans="1:19" ht="15" customHeight="1">
      <c r="A231" s="165">
        <v>3</v>
      </c>
      <c r="B231" s="30" t="s">
        <v>506</v>
      </c>
      <c r="C231" s="30"/>
      <c r="D231" s="18" t="s">
        <v>633</v>
      </c>
      <c r="E231" s="34">
        <v>762.69</v>
      </c>
      <c r="F231" s="34"/>
      <c r="G231" s="34"/>
      <c r="H231" s="34">
        <v>794</v>
      </c>
      <c r="I231" s="34"/>
      <c r="J231" s="34"/>
      <c r="K231" s="152">
        <v>777.94</v>
      </c>
      <c r="L231" s="152"/>
      <c r="M231" s="152"/>
      <c r="N231" s="152">
        <v>793.5</v>
      </c>
      <c r="O231" s="152"/>
      <c r="P231" s="152"/>
      <c r="Q231" s="152">
        <f>AVERAGE(E231:P231)</f>
        <v>782.0325</v>
      </c>
      <c r="R231" s="152"/>
      <c r="S231" s="183">
        <f>Q231</f>
        <v>782.0325</v>
      </c>
    </row>
    <row r="232" spans="1:19" ht="15" customHeight="1">
      <c r="A232" s="165">
        <v>4</v>
      </c>
      <c r="B232" s="30" t="s">
        <v>508</v>
      </c>
      <c r="C232" s="30"/>
      <c r="D232" s="18" t="s">
        <v>633</v>
      </c>
      <c r="E232" s="34">
        <v>3385.86</v>
      </c>
      <c r="F232" s="34"/>
      <c r="G232" s="34"/>
      <c r="H232" s="34">
        <v>3525</v>
      </c>
      <c r="I232" s="34"/>
      <c r="J232" s="34"/>
      <c r="K232" s="152">
        <v>3453.58</v>
      </c>
      <c r="L232" s="152"/>
      <c r="M232" s="152"/>
      <c r="N232" s="152">
        <v>3522.65</v>
      </c>
      <c r="O232" s="152"/>
      <c r="P232" s="152"/>
      <c r="Q232" s="152">
        <f>AVERAGE(E232:P232)</f>
        <v>3471.7725</v>
      </c>
      <c r="R232" s="152"/>
      <c r="S232" s="183">
        <f>Q232</f>
        <v>3471.7725</v>
      </c>
    </row>
    <row r="233" spans="1:19" ht="15" customHeight="1">
      <c r="A233" s="165">
        <v>5</v>
      </c>
      <c r="B233" s="30" t="s">
        <v>510</v>
      </c>
      <c r="C233" s="30"/>
      <c r="D233" s="18" t="s">
        <v>633</v>
      </c>
      <c r="E233" s="34">
        <v>18536.45</v>
      </c>
      <c r="F233" s="34"/>
      <c r="G233" s="34"/>
      <c r="H233" s="34">
        <v>19286.7</v>
      </c>
      <c r="I233" s="34"/>
      <c r="J233" s="34"/>
      <c r="K233" s="152">
        <v>18907.18</v>
      </c>
      <c r="L233" s="152"/>
      <c r="M233" s="152"/>
      <c r="N233" s="152">
        <v>19285.32</v>
      </c>
      <c r="O233" s="152"/>
      <c r="P233" s="152"/>
      <c r="Q233" s="152">
        <f>AVERAGE(E233:P233)</f>
        <v>19003.9125</v>
      </c>
      <c r="R233" s="152"/>
      <c r="S233" s="183">
        <f>Q233</f>
        <v>19003.9125</v>
      </c>
    </row>
    <row r="234" spans="1:19" ht="15" customHeight="1">
      <c r="A234" s="175" t="s">
        <v>694</v>
      </c>
      <c r="B234" s="175"/>
      <c r="C234" s="175"/>
      <c r="D234" s="175"/>
      <c r="E234" s="175"/>
      <c r="F234" s="175"/>
      <c r="G234" s="175"/>
      <c r="H234" s="175"/>
      <c r="I234" s="175"/>
      <c r="J234" s="175"/>
      <c r="K234" s="175"/>
      <c r="L234" s="175"/>
      <c r="M234" s="175"/>
      <c r="N234" s="175"/>
      <c r="O234" s="175"/>
      <c r="P234" s="175"/>
      <c r="Q234" s="175"/>
      <c r="R234" s="175"/>
      <c r="S234" s="175"/>
    </row>
    <row r="235" spans="1:19" ht="15">
      <c r="A235" s="176" t="s">
        <v>2</v>
      </c>
      <c r="B235" s="177" t="s">
        <v>593</v>
      </c>
      <c r="C235" s="177"/>
      <c r="D235" s="176" t="s">
        <v>614</v>
      </c>
      <c r="E235" s="177" t="s">
        <v>628</v>
      </c>
      <c r="F235" s="177"/>
      <c r="G235" s="177"/>
      <c r="H235" s="177" t="s">
        <v>629</v>
      </c>
      <c r="I235" s="177"/>
      <c r="J235" s="177"/>
      <c r="K235" s="177" t="s">
        <v>630</v>
      </c>
      <c r="L235" s="177"/>
      <c r="M235" s="177"/>
      <c r="N235" s="177" t="s">
        <v>631</v>
      </c>
      <c r="O235" s="177"/>
      <c r="P235" s="177"/>
      <c r="Q235" s="177" t="s">
        <v>619</v>
      </c>
      <c r="R235" s="177"/>
      <c r="S235" s="159" t="s">
        <v>620</v>
      </c>
    </row>
    <row r="236" spans="1:19" ht="15" customHeight="1">
      <c r="A236" s="165">
        <v>1</v>
      </c>
      <c r="B236" s="81" t="s">
        <v>516</v>
      </c>
      <c r="C236" s="81"/>
      <c r="D236" s="18" t="s">
        <v>633</v>
      </c>
      <c r="E236" s="34">
        <v>1296.32</v>
      </c>
      <c r="F236" s="34"/>
      <c r="G236" s="34"/>
      <c r="H236" s="34">
        <v>1350</v>
      </c>
      <c r="I236" s="34"/>
      <c r="J236" s="34"/>
      <c r="K236" s="90">
        <v>1322.25</v>
      </c>
      <c r="L236" s="90"/>
      <c r="M236" s="90"/>
      <c r="N236" s="90">
        <v>1348.69</v>
      </c>
      <c r="O236" s="90"/>
      <c r="P236" s="90"/>
      <c r="Q236" s="90">
        <f>AVERAGE(E236:P236)</f>
        <v>1329.315</v>
      </c>
      <c r="R236" s="90"/>
      <c r="S236" s="167">
        <f>Q236</f>
        <v>1329.315</v>
      </c>
    </row>
    <row r="237" spans="1:19" ht="15" customHeight="1">
      <c r="A237" s="165">
        <v>2</v>
      </c>
      <c r="B237" s="81" t="s">
        <v>243</v>
      </c>
      <c r="C237" s="81"/>
      <c r="D237" s="18" t="s">
        <v>633</v>
      </c>
      <c r="E237" s="34">
        <v>15.8</v>
      </c>
      <c r="F237" s="34"/>
      <c r="G237" s="34"/>
      <c r="H237" s="34">
        <v>17</v>
      </c>
      <c r="I237" s="34"/>
      <c r="J237" s="34"/>
      <c r="K237" s="90">
        <v>16.12</v>
      </c>
      <c r="L237" s="90"/>
      <c r="M237" s="90"/>
      <c r="N237" s="90">
        <v>16.8</v>
      </c>
      <c r="O237" s="90"/>
      <c r="P237" s="90"/>
      <c r="Q237" s="90">
        <f>AVERAGE(E237:P237)</f>
        <v>16.43</v>
      </c>
      <c r="R237" s="90"/>
      <c r="S237" s="167">
        <f>Q237</f>
        <v>16.43</v>
      </c>
    </row>
    <row r="238" spans="1:19" ht="15" customHeight="1">
      <c r="A238" s="165">
        <v>3</v>
      </c>
      <c r="B238" s="81" t="s">
        <v>519</v>
      </c>
      <c r="C238" s="81"/>
      <c r="D238" s="18" t="s">
        <v>633</v>
      </c>
      <c r="E238" s="34">
        <v>345.72</v>
      </c>
      <c r="F238" s="34"/>
      <c r="G238" s="34"/>
      <c r="H238" s="34">
        <v>360</v>
      </c>
      <c r="I238" s="34"/>
      <c r="J238" s="34"/>
      <c r="K238" s="90">
        <v>352.63</v>
      </c>
      <c r="L238" s="90"/>
      <c r="M238" s="90"/>
      <c r="N238" s="90">
        <v>359.68</v>
      </c>
      <c r="O238" s="90"/>
      <c r="P238" s="90"/>
      <c r="Q238" s="90">
        <f>AVERAGE(E238:P238)</f>
        <v>354.5075</v>
      </c>
      <c r="R238" s="90"/>
      <c r="S238" s="167">
        <f>Q238</f>
        <v>354.5075</v>
      </c>
    </row>
    <row r="239" spans="1:19" ht="15" customHeight="1">
      <c r="A239" s="175" t="s">
        <v>695</v>
      </c>
      <c r="B239" s="175"/>
      <c r="C239" s="175"/>
      <c r="D239" s="175"/>
      <c r="E239" s="175"/>
      <c r="F239" s="175"/>
      <c r="G239" s="175"/>
      <c r="H239" s="175"/>
      <c r="I239" s="175"/>
      <c r="J239" s="175"/>
      <c r="K239" s="175"/>
      <c r="L239" s="175"/>
      <c r="M239" s="175"/>
      <c r="N239" s="175"/>
      <c r="O239" s="175"/>
      <c r="P239" s="175"/>
      <c r="Q239" s="175"/>
      <c r="R239" s="175"/>
      <c r="S239" s="175"/>
    </row>
    <row r="240" spans="1:19" ht="15">
      <c r="A240" s="176" t="s">
        <v>2</v>
      </c>
      <c r="B240" s="177" t="s">
        <v>593</v>
      </c>
      <c r="C240" s="177"/>
      <c r="D240" s="176" t="s">
        <v>614</v>
      </c>
      <c r="E240" s="177" t="s">
        <v>628</v>
      </c>
      <c r="F240" s="177"/>
      <c r="G240" s="177"/>
      <c r="H240" s="177" t="s">
        <v>629</v>
      </c>
      <c r="I240" s="177"/>
      <c r="J240" s="177"/>
      <c r="K240" s="177" t="s">
        <v>630</v>
      </c>
      <c r="L240" s="177"/>
      <c r="M240" s="177"/>
      <c r="N240" s="177" t="s">
        <v>631</v>
      </c>
      <c r="O240" s="177"/>
      <c r="P240" s="177"/>
      <c r="Q240" s="177" t="s">
        <v>619</v>
      </c>
      <c r="R240" s="177"/>
      <c r="S240" s="159" t="s">
        <v>620</v>
      </c>
    </row>
    <row r="241" spans="1:19" ht="15" customHeight="1">
      <c r="A241" s="165">
        <v>1</v>
      </c>
      <c r="B241" s="81" t="s">
        <v>516</v>
      </c>
      <c r="C241" s="81"/>
      <c r="D241" s="18" t="s">
        <v>633</v>
      </c>
      <c r="E241" s="34">
        <v>3159.56</v>
      </c>
      <c r="F241" s="34"/>
      <c r="G241" s="34"/>
      <c r="H241" s="34">
        <v>3352.95</v>
      </c>
      <c r="I241" s="34"/>
      <c r="J241" s="34"/>
      <c r="K241" s="90">
        <v>3222.75</v>
      </c>
      <c r="L241" s="90"/>
      <c r="M241" s="90"/>
      <c r="N241" s="90">
        <v>3287.21</v>
      </c>
      <c r="O241" s="90"/>
      <c r="P241" s="90"/>
      <c r="Q241" s="90">
        <f>AVERAGE(E241:P241)</f>
        <v>3255.6175</v>
      </c>
      <c r="R241" s="90"/>
      <c r="S241" s="167">
        <f>Q241</f>
        <v>3255.6175</v>
      </c>
    </row>
    <row r="242" spans="1:19" ht="15" customHeight="1">
      <c r="A242" s="165">
        <v>2</v>
      </c>
      <c r="B242" s="81" t="s">
        <v>243</v>
      </c>
      <c r="C242" s="81"/>
      <c r="D242" s="18" t="s">
        <v>213</v>
      </c>
      <c r="E242" s="34">
        <v>15.8</v>
      </c>
      <c r="F242" s="34"/>
      <c r="G242" s="34"/>
      <c r="H242" s="34">
        <v>17.5</v>
      </c>
      <c r="I242" s="34"/>
      <c r="J242" s="34"/>
      <c r="K242" s="90">
        <v>16.12</v>
      </c>
      <c r="L242" s="90"/>
      <c r="M242" s="90"/>
      <c r="N242" s="90">
        <v>16.8</v>
      </c>
      <c r="O242" s="90"/>
      <c r="P242" s="90"/>
      <c r="Q242" s="90">
        <f>AVERAGE(E242:P242)</f>
        <v>16.555</v>
      </c>
      <c r="R242" s="90"/>
      <c r="S242" s="167">
        <f>Q242</f>
        <v>16.555</v>
      </c>
    </row>
    <row r="243" spans="1:20" ht="15" customHeight="1">
      <c r="A243" s="165">
        <v>3</v>
      </c>
      <c r="B243" s="81" t="s">
        <v>519</v>
      </c>
      <c r="C243" s="81"/>
      <c r="D243" s="18" t="s">
        <v>633</v>
      </c>
      <c r="E243" s="34">
        <v>6361.56</v>
      </c>
      <c r="F243" s="34"/>
      <c r="G243" s="34"/>
      <c r="H243" s="34">
        <v>6750.87</v>
      </c>
      <c r="I243" s="34"/>
      <c r="J243" s="34"/>
      <c r="K243" s="90">
        <v>6488.73</v>
      </c>
      <c r="L243" s="90"/>
      <c r="M243" s="90"/>
      <c r="N243" s="90">
        <v>6618.5</v>
      </c>
      <c r="O243" s="90"/>
      <c r="P243" s="90"/>
      <c r="Q243" s="90">
        <f>AVERAGE(E243:P243)</f>
        <v>6554.915</v>
      </c>
      <c r="R243" s="90"/>
      <c r="S243" s="167">
        <f>Q243</f>
        <v>6554.915</v>
      </c>
      <c r="T243" s="154"/>
    </row>
    <row r="244" spans="1:19" ht="15" customHeight="1">
      <c r="A244" s="175" t="s">
        <v>696</v>
      </c>
      <c r="B244" s="175"/>
      <c r="C244" s="175"/>
      <c r="D244" s="175"/>
      <c r="E244" s="175"/>
      <c r="F244" s="175"/>
      <c r="G244" s="175"/>
      <c r="H244" s="175"/>
      <c r="I244" s="175"/>
      <c r="J244" s="175"/>
      <c r="K244" s="175"/>
      <c r="L244" s="175"/>
      <c r="M244" s="175"/>
      <c r="N244" s="175"/>
      <c r="O244" s="175"/>
      <c r="P244" s="175"/>
      <c r="Q244" s="175"/>
      <c r="R244" s="175"/>
      <c r="S244" s="175"/>
    </row>
    <row r="245" spans="1:19" ht="15">
      <c r="A245" s="176" t="s">
        <v>2</v>
      </c>
      <c r="B245" s="177" t="s">
        <v>593</v>
      </c>
      <c r="C245" s="177"/>
      <c r="D245" s="176" t="s">
        <v>614</v>
      </c>
      <c r="E245" s="177" t="s">
        <v>628</v>
      </c>
      <c r="F245" s="177"/>
      <c r="G245" s="177"/>
      <c r="H245" s="177" t="s">
        <v>629</v>
      </c>
      <c r="I245" s="177"/>
      <c r="J245" s="177"/>
      <c r="K245" s="177" t="s">
        <v>630</v>
      </c>
      <c r="L245" s="177"/>
      <c r="M245" s="177"/>
      <c r="N245" s="177" t="s">
        <v>631</v>
      </c>
      <c r="O245" s="177"/>
      <c r="P245" s="177"/>
      <c r="Q245" s="177" t="s">
        <v>619</v>
      </c>
      <c r="R245" s="177"/>
      <c r="S245" s="159" t="s">
        <v>620</v>
      </c>
    </row>
    <row r="246" spans="1:19" ht="15" customHeight="1">
      <c r="A246" s="165">
        <v>1</v>
      </c>
      <c r="B246" s="81" t="s">
        <v>516</v>
      </c>
      <c r="C246" s="81"/>
      <c r="D246" s="18" t="s">
        <v>633</v>
      </c>
      <c r="E246" s="34">
        <v>2135</v>
      </c>
      <c r="F246" s="34"/>
      <c r="G246" s="34"/>
      <c r="H246" s="34">
        <v>2265.67</v>
      </c>
      <c r="I246" s="34"/>
      <c r="J246" s="34"/>
      <c r="K246" s="90">
        <v>2177.7</v>
      </c>
      <c r="L246" s="90"/>
      <c r="M246" s="90"/>
      <c r="N246" s="90">
        <v>2221.25</v>
      </c>
      <c r="O246" s="90"/>
      <c r="P246" s="90"/>
      <c r="Q246" s="90">
        <f>AVERAGE(E246:P246)</f>
        <v>2199.905</v>
      </c>
      <c r="R246" s="90"/>
      <c r="S246" s="167">
        <f>Q246</f>
        <v>2199.905</v>
      </c>
    </row>
    <row r="247" spans="1:19" ht="15" customHeight="1">
      <c r="A247" s="165">
        <v>2</v>
      </c>
      <c r="B247" s="81" t="s">
        <v>243</v>
      </c>
      <c r="C247" s="81"/>
      <c r="D247" s="18" t="s">
        <v>213</v>
      </c>
      <c r="E247" s="34">
        <v>15.8</v>
      </c>
      <c r="F247" s="34"/>
      <c r="G247" s="34"/>
      <c r="H247" s="34">
        <v>17.5</v>
      </c>
      <c r="I247" s="34"/>
      <c r="J247" s="34"/>
      <c r="K247" s="90">
        <v>16.12</v>
      </c>
      <c r="L247" s="90"/>
      <c r="M247" s="90"/>
      <c r="N247" s="90">
        <v>16.8</v>
      </c>
      <c r="O247" s="90"/>
      <c r="P247" s="90"/>
      <c r="Q247" s="90">
        <f>AVERAGE(E247:P247)</f>
        <v>16.555</v>
      </c>
      <c r="R247" s="90"/>
      <c r="S247" s="167">
        <f>Q247</f>
        <v>16.555</v>
      </c>
    </row>
    <row r="248" spans="1:19" ht="15" customHeight="1">
      <c r="A248" s="165">
        <v>3</v>
      </c>
      <c r="B248" s="81" t="s">
        <v>519</v>
      </c>
      <c r="C248" s="81"/>
      <c r="D248" s="18" t="s">
        <v>633</v>
      </c>
      <c r="E248" s="34">
        <v>935.8</v>
      </c>
      <c r="F248" s="34"/>
      <c r="G248" s="34"/>
      <c r="H248" s="34">
        <v>993.08</v>
      </c>
      <c r="I248" s="34"/>
      <c r="J248" s="34"/>
      <c r="K248" s="90">
        <v>954.52</v>
      </c>
      <c r="L248" s="90"/>
      <c r="M248" s="90"/>
      <c r="N248" s="90">
        <v>973.61</v>
      </c>
      <c r="O248" s="90"/>
      <c r="P248" s="90"/>
      <c r="Q248" s="90">
        <f>AVERAGE(E248:P248)</f>
        <v>964.2525</v>
      </c>
      <c r="R248" s="90"/>
      <c r="S248" s="167">
        <f>Q248</f>
        <v>964.2525</v>
      </c>
    </row>
    <row r="249" spans="1:19" ht="15" customHeight="1">
      <c r="A249" s="175" t="s">
        <v>697</v>
      </c>
      <c r="B249" s="175"/>
      <c r="C249" s="175"/>
      <c r="D249" s="175"/>
      <c r="E249" s="175"/>
      <c r="F249" s="175"/>
      <c r="G249" s="175"/>
      <c r="H249" s="175"/>
      <c r="I249" s="175"/>
      <c r="J249" s="175"/>
      <c r="K249" s="175"/>
      <c r="L249" s="175"/>
      <c r="M249" s="175"/>
      <c r="N249" s="175"/>
      <c r="O249" s="175"/>
      <c r="P249" s="175"/>
      <c r="Q249" s="175"/>
      <c r="R249" s="175"/>
      <c r="S249" s="175"/>
    </row>
    <row r="250" spans="1:19" ht="15">
      <c r="A250" s="176" t="s">
        <v>2</v>
      </c>
      <c r="B250" s="177" t="s">
        <v>593</v>
      </c>
      <c r="C250" s="177"/>
      <c r="D250" s="176" t="s">
        <v>614</v>
      </c>
      <c r="E250" s="177" t="s">
        <v>628</v>
      </c>
      <c r="F250" s="177"/>
      <c r="G250" s="177"/>
      <c r="H250" s="177" t="s">
        <v>629</v>
      </c>
      <c r="I250" s="177"/>
      <c r="J250" s="177"/>
      <c r="K250" s="177" t="s">
        <v>630</v>
      </c>
      <c r="L250" s="177"/>
      <c r="M250" s="177"/>
      <c r="N250" s="177" t="s">
        <v>631</v>
      </c>
      <c r="O250" s="177"/>
      <c r="P250" s="177"/>
      <c r="Q250" s="177" t="s">
        <v>619</v>
      </c>
      <c r="R250" s="177"/>
      <c r="S250" s="159" t="s">
        <v>620</v>
      </c>
    </row>
    <row r="251" spans="1:19" ht="15" customHeight="1">
      <c r="A251" s="165">
        <v>1</v>
      </c>
      <c r="B251" s="81" t="s">
        <v>516</v>
      </c>
      <c r="C251" s="81"/>
      <c r="D251" s="18" t="s">
        <v>633</v>
      </c>
      <c r="E251" s="34">
        <v>3311.18</v>
      </c>
      <c r="F251" s="34"/>
      <c r="G251" s="34"/>
      <c r="H251" s="34">
        <v>3513.85</v>
      </c>
      <c r="I251" s="34"/>
      <c r="J251" s="34"/>
      <c r="K251" s="90">
        <v>3377.4</v>
      </c>
      <c r="L251" s="90"/>
      <c r="M251" s="90"/>
      <c r="N251" s="90">
        <v>3444.95</v>
      </c>
      <c r="O251" s="90"/>
      <c r="P251" s="90"/>
      <c r="Q251" s="90">
        <f>AVERAGE(E251:P251)</f>
        <v>3411.845</v>
      </c>
      <c r="R251" s="90"/>
      <c r="S251" s="167">
        <f>Q251</f>
        <v>3411.845</v>
      </c>
    </row>
    <row r="252" spans="1:19" ht="15" customHeight="1">
      <c r="A252" s="165">
        <v>2</v>
      </c>
      <c r="B252" s="81" t="s">
        <v>243</v>
      </c>
      <c r="C252" s="81"/>
      <c r="D252" s="18" t="s">
        <v>213</v>
      </c>
      <c r="E252" s="34">
        <v>15.8</v>
      </c>
      <c r="F252" s="34"/>
      <c r="G252" s="34"/>
      <c r="H252" s="34">
        <v>17.5</v>
      </c>
      <c r="I252" s="34"/>
      <c r="J252" s="34"/>
      <c r="K252" s="90">
        <v>16.12</v>
      </c>
      <c r="L252" s="90"/>
      <c r="M252" s="90"/>
      <c r="N252" s="90">
        <v>16.8</v>
      </c>
      <c r="O252" s="90"/>
      <c r="P252" s="90"/>
      <c r="Q252" s="90">
        <f>AVERAGE(E252:P252)</f>
        <v>16.555</v>
      </c>
      <c r="R252" s="90"/>
      <c r="S252" s="167">
        <f>Q252</f>
        <v>16.555</v>
      </c>
    </row>
    <row r="253" spans="1:19" ht="15" customHeight="1">
      <c r="A253" s="165">
        <v>3</v>
      </c>
      <c r="B253" s="81" t="s">
        <v>519</v>
      </c>
      <c r="C253" s="81"/>
      <c r="D253" s="18" t="s">
        <v>633</v>
      </c>
      <c r="E253" s="34">
        <v>11282.22</v>
      </c>
      <c r="F253" s="34"/>
      <c r="G253" s="34"/>
      <c r="H253" s="34">
        <v>11972.78</v>
      </c>
      <c r="I253" s="34"/>
      <c r="J253" s="34"/>
      <c r="K253" s="90">
        <v>11507.86</v>
      </c>
      <c r="L253" s="90"/>
      <c r="M253" s="90"/>
      <c r="N253" s="90">
        <v>11738.02</v>
      </c>
      <c r="O253" s="90"/>
      <c r="P253" s="90"/>
      <c r="Q253" s="90">
        <f>AVERAGE(E253:P253)</f>
        <v>11625.22</v>
      </c>
      <c r="R253" s="90"/>
      <c r="S253" s="167">
        <f>Q253</f>
        <v>11625.22</v>
      </c>
    </row>
    <row r="254" spans="1:19" ht="15" customHeight="1">
      <c r="A254" s="184" t="s">
        <v>698</v>
      </c>
      <c r="B254" s="184"/>
      <c r="C254" s="184"/>
      <c r="D254" s="184"/>
      <c r="E254" s="184"/>
      <c r="F254" s="184"/>
      <c r="G254" s="184"/>
      <c r="H254" s="184"/>
      <c r="I254" s="184"/>
      <c r="J254" s="184"/>
      <c r="K254" s="184"/>
      <c r="L254" s="184"/>
      <c r="M254" s="184"/>
      <c r="N254" s="184"/>
      <c r="O254" s="184"/>
      <c r="P254" s="184"/>
      <c r="Q254" s="184"/>
      <c r="R254" s="184"/>
      <c r="S254" s="184"/>
    </row>
    <row r="255" spans="1:19" ht="15">
      <c r="A255" s="176" t="s">
        <v>2</v>
      </c>
      <c r="B255" s="177" t="s">
        <v>593</v>
      </c>
      <c r="C255" s="177"/>
      <c r="D255" s="176" t="s">
        <v>614</v>
      </c>
      <c r="E255" s="177" t="s">
        <v>628</v>
      </c>
      <c r="F255" s="177"/>
      <c r="G255" s="177"/>
      <c r="H255" s="177" t="s">
        <v>629</v>
      </c>
      <c r="I255" s="177"/>
      <c r="J255" s="177"/>
      <c r="K255" s="177" t="s">
        <v>630</v>
      </c>
      <c r="L255" s="177"/>
      <c r="M255" s="177"/>
      <c r="N255" s="177" t="s">
        <v>631</v>
      </c>
      <c r="O255" s="177"/>
      <c r="P255" s="177"/>
      <c r="Q255" s="177" t="s">
        <v>619</v>
      </c>
      <c r="R255" s="177"/>
      <c r="S255" s="159" t="s">
        <v>620</v>
      </c>
    </row>
    <row r="256" spans="1:19" ht="15" customHeight="1">
      <c r="A256" s="165">
        <v>1</v>
      </c>
      <c r="B256" s="81" t="s">
        <v>516</v>
      </c>
      <c r="C256" s="81"/>
      <c r="D256" s="18" t="s">
        <v>633</v>
      </c>
      <c r="E256" s="34">
        <v>8613.96</v>
      </c>
      <c r="F256" s="34"/>
      <c r="G256" s="34"/>
      <c r="H256" s="34">
        <v>9141.2</v>
      </c>
      <c r="I256" s="34"/>
      <c r="J256" s="34"/>
      <c r="K256" s="90">
        <v>8786.24</v>
      </c>
      <c r="L256" s="90"/>
      <c r="M256" s="90"/>
      <c r="N256" s="90">
        <v>8961.96</v>
      </c>
      <c r="O256" s="90"/>
      <c r="P256" s="90"/>
      <c r="Q256" s="90">
        <f>AVERAGE(E256:P256)</f>
        <v>8875.84</v>
      </c>
      <c r="R256" s="90"/>
      <c r="S256" s="167">
        <f>Q256</f>
        <v>8875.84</v>
      </c>
    </row>
    <row r="257" spans="1:19" ht="15" customHeight="1">
      <c r="A257" s="165">
        <v>2</v>
      </c>
      <c r="B257" s="81" t="s">
        <v>243</v>
      </c>
      <c r="C257" s="81"/>
      <c r="D257" s="18" t="s">
        <v>213</v>
      </c>
      <c r="E257" s="34">
        <v>15.8</v>
      </c>
      <c r="F257" s="34"/>
      <c r="G257" s="34"/>
      <c r="H257" s="34">
        <v>17.5</v>
      </c>
      <c r="I257" s="34"/>
      <c r="J257" s="34"/>
      <c r="K257" s="90">
        <v>16.12</v>
      </c>
      <c r="L257" s="90"/>
      <c r="M257" s="90"/>
      <c r="N257" s="90">
        <v>16.8</v>
      </c>
      <c r="O257" s="90"/>
      <c r="P257" s="90"/>
      <c r="Q257" s="90">
        <f>AVERAGE(E257:P257)</f>
        <v>16.555</v>
      </c>
      <c r="R257" s="90"/>
      <c r="S257" s="167">
        <f>Q257</f>
        <v>16.555</v>
      </c>
    </row>
    <row r="258" spans="1:19" ht="15" customHeight="1">
      <c r="A258" s="165">
        <v>3</v>
      </c>
      <c r="B258" s="81" t="s">
        <v>519</v>
      </c>
      <c r="C258" s="81"/>
      <c r="D258" s="18" t="s">
        <v>633</v>
      </c>
      <c r="E258" s="34">
        <v>16783.27</v>
      </c>
      <c r="F258" s="34"/>
      <c r="G258" s="34"/>
      <c r="H258" s="34">
        <v>17810.55</v>
      </c>
      <c r="I258" s="34"/>
      <c r="J258" s="34"/>
      <c r="K258" s="90">
        <v>17118.94</v>
      </c>
      <c r="L258" s="90"/>
      <c r="M258" s="90"/>
      <c r="N258" s="90">
        <v>17461.32</v>
      </c>
      <c r="O258" s="90"/>
      <c r="P258" s="90"/>
      <c r="Q258" s="90">
        <f>AVERAGE(E258:P258)</f>
        <v>17293.52</v>
      </c>
      <c r="R258" s="90"/>
      <c r="S258" s="167">
        <f>Q258</f>
        <v>17293.52</v>
      </c>
    </row>
    <row r="259" spans="1:19" ht="15" customHeight="1">
      <c r="A259" s="175" t="s">
        <v>699</v>
      </c>
      <c r="B259" s="175"/>
      <c r="C259" s="175"/>
      <c r="D259" s="175"/>
      <c r="E259" s="175"/>
      <c r="F259" s="175"/>
      <c r="G259" s="175"/>
      <c r="H259" s="175"/>
      <c r="I259" s="175"/>
      <c r="J259" s="175"/>
      <c r="K259" s="175"/>
      <c r="L259" s="175"/>
      <c r="M259" s="175"/>
      <c r="N259" s="175"/>
      <c r="O259" s="175"/>
      <c r="P259" s="175"/>
      <c r="Q259" s="175"/>
      <c r="R259" s="175"/>
      <c r="S259" s="175"/>
    </row>
    <row r="260" spans="1:19" ht="15">
      <c r="A260" s="176" t="s">
        <v>2</v>
      </c>
      <c r="B260" s="177" t="s">
        <v>593</v>
      </c>
      <c r="C260" s="177"/>
      <c r="D260" s="176" t="s">
        <v>614</v>
      </c>
      <c r="E260" s="177" t="s">
        <v>628</v>
      </c>
      <c r="F260" s="177"/>
      <c r="G260" s="177"/>
      <c r="H260" s="177" t="s">
        <v>629</v>
      </c>
      <c r="I260" s="177"/>
      <c r="J260" s="177"/>
      <c r="K260" s="177" t="s">
        <v>630</v>
      </c>
      <c r="L260" s="177"/>
      <c r="M260" s="177"/>
      <c r="N260" s="177" t="s">
        <v>631</v>
      </c>
      <c r="O260" s="177"/>
      <c r="P260" s="177"/>
      <c r="Q260" s="177" t="s">
        <v>619</v>
      </c>
      <c r="R260" s="177"/>
      <c r="S260" s="159" t="s">
        <v>620</v>
      </c>
    </row>
    <row r="261" spans="1:19" ht="15" customHeight="1">
      <c r="A261" s="151">
        <v>1</v>
      </c>
      <c r="B261" s="81" t="s">
        <v>516</v>
      </c>
      <c r="C261" s="81"/>
      <c r="D261" s="18" t="s">
        <v>633</v>
      </c>
      <c r="E261" s="34">
        <v>11253.68</v>
      </c>
      <c r="F261" s="34"/>
      <c r="G261" s="34"/>
      <c r="H261" s="34">
        <v>11942.5</v>
      </c>
      <c r="I261" s="34"/>
      <c r="J261" s="34"/>
      <c r="K261" s="90">
        <v>11478.75</v>
      </c>
      <c r="L261" s="90"/>
      <c r="M261" s="90"/>
      <c r="N261" s="90">
        <v>11708.33</v>
      </c>
      <c r="O261" s="90"/>
      <c r="P261" s="90"/>
      <c r="Q261" s="90">
        <f>AVERAGE(E261:P261)</f>
        <v>11595.815</v>
      </c>
      <c r="R261" s="90"/>
      <c r="S261" s="167">
        <f>Q261</f>
        <v>11595.815</v>
      </c>
    </row>
    <row r="262" spans="1:19" ht="15" customHeight="1">
      <c r="A262" s="151">
        <v>2</v>
      </c>
      <c r="B262" s="81" t="s">
        <v>243</v>
      </c>
      <c r="C262" s="81"/>
      <c r="D262" s="18" t="s">
        <v>213</v>
      </c>
      <c r="E262" s="34">
        <v>15.8</v>
      </c>
      <c r="F262" s="34"/>
      <c r="G262" s="34"/>
      <c r="H262" s="34">
        <v>17.5</v>
      </c>
      <c r="I262" s="34"/>
      <c r="J262" s="34"/>
      <c r="K262" s="90">
        <v>16.12</v>
      </c>
      <c r="L262" s="90"/>
      <c r="M262" s="90"/>
      <c r="N262" s="90">
        <v>16.8</v>
      </c>
      <c r="O262" s="90"/>
      <c r="P262" s="90"/>
      <c r="Q262" s="90">
        <f>AVERAGE(E262:P262)</f>
        <v>16.555</v>
      </c>
      <c r="R262" s="90"/>
      <c r="S262" s="167">
        <f>Q262</f>
        <v>16.555</v>
      </c>
    </row>
    <row r="263" spans="1:19" ht="15" customHeight="1">
      <c r="A263" s="151">
        <v>3</v>
      </c>
      <c r="B263" s="81" t="s">
        <v>519</v>
      </c>
      <c r="C263" s="81"/>
      <c r="D263" s="18" t="s">
        <v>633</v>
      </c>
      <c r="E263" s="34">
        <v>26347.58</v>
      </c>
      <c r="F263" s="34"/>
      <c r="G263" s="34"/>
      <c r="H263" s="34">
        <v>27960.26</v>
      </c>
      <c r="I263" s="34"/>
      <c r="J263" s="34"/>
      <c r="K263" s="90">
        <v>26874.53</v>
      </c>
      <c r="L263" s="90"/>
      <c r="M263" s="90"/>
      <c r="N263" s="90">
        <v>27412.02</v>
      </c>
      <c r="O263" s="90"/>
      <c r="P263" s="90"/>
      <c r="Q263" s="90">
        <f>AVERAGE(E263:P263)</f>
        <v>27148.5975</v>
      </c>
      <c r="R263" s="90"/>
      <c r="S263" s="167">
        <f>Q263</f>
        <v>27148.5975</v>
      </c>
    </row>
    <row r="264" spans="1:19" ht="15" customHeight="1">
      <c r="A264" s="175" t="s">
        <v>700</v>
      </c>
      <c r="B264" s="175"/>
      <c r="C264" s="175"/>
      <c r="D264" s="175"/>
      <c r="E264" s="175"/>
      <c r="F264" s="175"/>
      <c r="G264" s="175"/>
      <c r="H264" s="175"/>
      <c r="I264" s="175"/>
      <c r="J264" s="175"/>
      <c r="K264" s="175"/>
      <c r="L264" s="175"/>
      <c r="M264" s="175"/>
      <c r="N264" s="175"/>
      <c r="O264" s="175"/>
      <c r="P264" s="175"/>
      <c r="Q264" s="175"/>
      <c r="R264" s="175"/>
      <c r="S264" s="175"/>
    </row>
    <row r="265" spans="1:19" ht="15">
      <c r="A265" s="176" t="s">
        <v>2</v>
      </c>
      <c r="B265" s="177" t="s">
        <v>593</v>
      </c>
      <c r="C265" s="177"/>
      <c r="D265" s="176" t="s">
        <v>614</v>
      </c>
      <c r="E265" s="177" t="s">
        <v>628</v>
      </c>
      <c r="F265" s="177"/>
      <c r="G265" s="177"/>
      <c r="H265" s="177" t="s">
        <v>629</v>
      </c>
      <c r="I265" s="177"/>
      <c r="J265" s="177"/>
      <c r="K265" s="177" t="s">
        <v>630</v>
      </c>
      <c r="L265" s="177"/>
      <c r="M265" s="177"/>
      <c r="N265" s="177" t="s">
        <v>631</v>
      </c>
      <c r="O265" s="177"/>
      <c r="P265" s="177"/>
      <c r="Q265" s="177" t="s">
        <v>619</v>
      </c>
      <c r="R265" s="177"/>
      <c r="S265" s="159" t="s">
        <v>620</v>
      </c>
    </row>
    <row r="266" spans="1:19" ht="15" customHeight="1">
      <c r="A266" s="165">
        <v>1</v>
      </c>
      <c r="B266" s="81" t="s">
        <v>516</v>
      </c>
      <c r="C266" s="81"/>
      <c r="D266" s="18" t="s">
        <v>633</v>
      </c>
      <c r="E266" s="34">
        <v>7407.18</v>
      </c>
      <c r="F266" s="34"/>
      <c r="G266" s="34"/>
      <c r="H266" s="34">
        <v>7860.56</v>
      </c>
      <c r="I266" s="34"/>
      <c r="J266" s="34"/>
      <c r="K266" s="90">
        <v>7555.32</v>
      </c>
      <c r="L266" s="90"/>
      <c r="M266" s="90"/>
      <c r="N266" s="90">
        <v>7706.43</v>
      </c>
      <c r="O266" s="90"/>
      <c r="P266" s="90"/>
      <c r="Q266" s="90">
        <f>AVERAGE(E266:P266)</f>
        <v>7632.3725</v>
      </c>
      <c r="R266" s="90"/>
      <c r="S266" s="167">
        <f>Q266</f>
        <v>7632.3725</v>
      </c>
    </row>
    <row r="267" spans="1:19" ht="15" customHeight="1">
      <c r="A267" s="165">
        <v>2</v>
      </c>
      <c r="B267" s="81" t="s">
        <v>243</v>
      </c>
      <c r="C267" s="81"/>
      <c r="D267" s="18" t="s">
        <v>213</v>
      </c>
      <c r="E267" s="34">
        <v>15.8</v>
      </c>
      <c r="F267" s="34"/>
      <c r="G267" s="34"/>
      <c r="H267" s="34">
        <v>17.5</v>
      </c>
      <c r="I267" s="34"/>
      <c r="J267" s="34"/>
      <c r="K267" s="90">
        <v>16.12</v>
      </c>
      <c r="L267" s="90"/>
      <c r="M267" s="90"/>
      <c r="N267" s="90">
        <v>16.8</v>
      </c>
      <c r="O267" s="90"/>
      <c r="P267" s="90"/>
      <c r="Q267" s="90">
        <f>AVERAGE(E267:P267)</f>
        <v>16.555</v>
      </c>
      <c r="R267" s="90"/>
      <c r="S267" s="167">
        <f>Q267</f>
        <v>16.555</v>
      </c>
    </row>
    <row r="268" spans="1:19" ht="15" customHeight="1">
      <c r="A268" s="165">
        <v>3</v>
      </c>
      <c r="B268" s="81" t="s">
        <v>519</v>
      </c>
      <c r="C268" s="81"/>
      <c r="D268" s="18" t="s">
        <v>633</v>
      </c>
      <c r="E268" s="34">
        <v>10443.29</v>
      </c>
      <c r="F268" s="34"/>
      <c r="G268" s="34"/>
      <c r="H268" s="34">
        <v>11082.5</v>
      </c>
      <c r="I268" s="34"/>
      <c r="J268" s="34"/>
      <c r="K268" s="90">
        <v>10652.16</v>
      </c>
      <c r="L268" s="90"/>
      <c r="M268" s="90"/>
      <c r="N268" s="90">
        <v>10865.2</v>
      </c>
      <c r="O268" s="90"/>
      <c r="P268" s="90"/>
      <c r="Q268" s="90">
        <f>AVERAGE(E268:P268)</f>
        <v>10760.7875</v>
      </c>
      <c r="R268" s="90"/>
      <c r="S268" s="167">
        <f>Q268</f>
        <v>10760.7875</v>
      </c>
    </row>
    <row r="269" spans="1:19" ht="15">
      <c r="A269" s="177" t="s">
        <v>59</v>
      </c>
      <c r="B269" s="177"/>
      <c r="C269" s="177"/>
      <c r="D269" s="177"/>
      <c r="E269" s="177"/>
      <c r="F269" s="177"/>
      <c r="G269" s="177"/>
      <c r="H269" s="177"/>
      <c r="I269" s="177"/>
      <c r="J269" s="177"/>
      <c r="K269" s="177"/>
      <c r="L269" s="177"/>
      <c r="M269" s="177"/>
      <c r="N269" s="177"/>
      <c r="O269" s="177"/>
      <c r="P269" s="177"/>
      <c r="Q269" s="177"/>
      <c r="R269" s="177"/>
      <c r="S269" s="177"/>
    </row>
    <row r="270" spans="1:19" ht="15">
      <c r="A270" s="176" t="s">
        <v>2</v>
      </c>
      <c r="B270" s="177" t="s">
        <v>593</v>
      </c>
      <c r="C270" s="177"/>
      <c r="D270" s="176" t="s">
        <v>614</v>
      </c>
      <c r="E270" s="177" t="s">
        <v>701</v>
      </c>
      <c r="F270" s="177"/>
      <c r="G270" s="177"/>
      <c r="H270" s="177" t="s">
        <v>702</v>
      </c>
      <c r="I270" s="177"/>
      <c r="J270" s="177"/>
      <c r="K270" s="177" t="s">
        <v>703</v>
      </c>
      <c r="L270" s="177"/>
      <c r="M270" s="177"/>
      <c r="N270" s="177" t="s">
        <v>704</v>
      </c>
      <c r="O270" s="177"/>
      <c r="P270" s="177"/>
      <c r="Q270" s="177" t="s">
        <v>619</v>
      </c>
      <c r="R270" s="177"/>
      <c r="S270" s="159" t="s">
        <v>620</v>
      </c>
    </row>
    <row r="271" spans="1:19" ht="15">
      <c r="A271" s="165">
        <v>1</v>
      </c>
      <c r="B271" s="185" t="s">
        <v>705</v>
      </c>
      <c r="C271" s="185"/>
      <c r="D271" s="18" t="s">
        <v>239</v>
      </c>
      <c r="E271" s="90">
        <v>2.34</v>
      </c>
      <c r="F271" s="90"/>
      <c r="G271" s="90"/>
      <c r="H271" s="90">
        <v>2.05</v>
      </c>
      <c r="I271" s="90"/>
      <c r="J271" s="90"/>
      <c r="K271" s="90">
        <v>2.17</v>
      </c>
      <c r="L271" s="90"/>
      <c r="M271" s="90"/>
      <c r="N271" s="90" t="s">
        <v>706</v>
      </c>
      <c r="O271" s="90"/>
      <c r="P271" s="90"/>
      <c r="Q271" s="90">
        <f>AVERAGE(E271:L271)</f>
        <v>2.18666666666667</v>
      </c>
      <c r="R271" s="90"/>
      <c r="S271" s="90">
        <v>2.19</v>
      </c>
    </row>
    <row r="272" spans="1:19" ht="15">
      <c r="A272" s="186"/>
      <c r="B272" s="187"/>
      <c r="C272" s="187"/>
      <c r="D272" s="186"/>
      <c r="E272" s="187"/>
      <c r="F272" s="187"/>
      <c r="G272" s="187"/>
      <c r="H272" s="187"/>
      <c r="I272" s="187"/>
      <c r="J272" s="187"/>
      <c r="K272" s="187"/>
      <c r="L272" s="187"/>
      <c r="M272" s="187"/>
      <c r="N272" s="187"/>
      <c r="O272" s="187"/>
      <c r="P272" s="187"/>
      <c r="Q272" s="187"/>
      <c r="R272" s="187"/>
      <c r="S272" s="186"/>
    </row>
    <row r="273" spans="1:19" ht="15">
      <c r="A273" s="188"/>
      <c r="B273" s="189"/>
      <c r="C273" s="189"/>
      <c r="D273" s="129"/>
      <c r="E273" s="190"/>
      <c r="F273" s="190"/>
      <c r="G273" s="190"/>
      <c r="H273" s="190"/>
      <c r="I273" s="190"/>
      <c r="J273" s="190"/>
      <c r="K273" s="190"/>
      <c r="L273" s="190"/>
      <c r="M273" s="190"/>
      <c r="N273" s="190"/>
      <c r="O273" s="190"/>
      <c r="P273" s="190"/>
      <c r="Q273" s="190"/>
      <c r="R273" s="190"/>
      <c r="S273" s="190"/>
    </row>
    <row r="274" spans="1:19" ht="15">
      <c r="A274" s="188"/>
      <c r="B274" s="188"/>
      <c r="C274" s="188"/>
      <c r="D274" s="188"/>
      <c r="E274" s="190"/>
      <c r="F274" s="190"/>
      <c r="G274" s="190"/>
      <c r="H274" s="190"/>
      <c r="I274" s="190"/>
      <c r="J274" s="190"/>
      <c r="K274" s="190"/>
      <c r="L274" s="190"/>
      <c r="M274" s="190"/>
      <c r="N274" s="190"/>
      <c r="O274" s="190"/>
      <c r="P274" s="190"/>
      <c r="Q274" s="190"/>
      <c r="R274" s="190"/>
      <c r="S274" s="190"/>
    </row>
    <row r="275" spans="2:19" ht="15">
      <c r="B275" s="188"/>
      <c r="C275" s="188"/>
      <c r="D275" s="188"/>
      <c r="E275" s="190"/>
      <c r="F275" s="190"/>
      <c r="G275" s="190"/>
      <c r="H275" s="190"/>
      <c r="I275" s="190"/>
      <c r="J275" s="190"/>
      <c r="K275" s="190"/>
      <c r="L275" s="190"/>
      <c r="M275" s="190"/>
      <c r="N275" s="190"/>
      <c r="O275" s="190"/>
      <c r="P275" s="190"/>
      <c r="Q275" s="191"/>
      <c r="R275" s="191"/>
      <c r="S275" s="192"/>
    </row>
  </sheetData>
  <mergeCells count="1244">
    <mergeCell ref="A1:S1"/>
    <mergeCell ref="A2:S2"/>
    <mergeCell ref="B3:C3"/>
    <mergeCell ref="E3:G3"/>
    <mergeCell ref="H3:J3"/>
    <mergeCell ref="K3:M3"/>
    <mergeCell ref="N3:P3"/>
    <mergeCell ref="Q3:R3"/>
    <mergeCell ref="B4:C4"/>
    <mergeCell ref="E4:G4"/>
    <mergeCell ref="H4:J4"/>
    <mergeCell ref="K4:M4"/>
    <mergeCell ref="N4:P4"/>
    <mergeCell ref="Q4:R4"/>
    <mergeCell ref="A5:S5"/>
    <mergeCell ref="B6:C6"/>
    <mergeCell ref="E6:G6"/>
    <mergeCell ref="H6:J6"/>
    <mergeCell ref="K6:M6"/>
    <mergeCell ref="N6:P6"/>
    <mergeCell ref="Q6:R6"/>
    <mergeCell ref="B7:C7"/>
    <mergeCell ref="E7:G7"/>
    <mergeCell ref="H7:J7"/>
    <mergeCell ref="K7:M7"/>
    <mergeCell ref="N7:P7"/>
    <mergeCell ref="Q7:R7"/>
    <mergeCell ref="B9:C9"/>
    <mergeCell ref="E9:G9"/>
    <mergeCell ref="H9:J9"/>
    <mergeCell ref="K9:M9"/>
    <mergeCell ref="N9:P9"/>
    <mergeCell ref="Q9:R9"/>
    <mergeCell ref="B10:C10"/>
    <mergeCell ref="E10:G10"/>
    <mergeCell ref="H10:J10"/>
    <mergeCell ref="K10:M10"/>
    <mergeCell ref="N10:P10"/>
    <mergeCell ref="Q10:R10"/>
    <mergeCell ref="B12:C12"/>
    <mergeCell ref="E12:G12"/>
    <mergeCell ref="H12:J12"/>
    <mergeCell ref="K12:M12"/>
    <mergeCell ref="N12:P12"/>
    <mergeCell ref="Q12:R12"/>
    <mergeCell ref="B13:C13"/>
    <mergeCell ref="E13:G13"/>
    <mergeCell ref="H13:J13"/>
    <mergeCell ref="K13:M13"/>
    <mergeCell ref="N13:P13"/>
    <mergeCell ref="Q13:R13"/>
    <mergeCell ref="N14:P14"/>
    <mergeCell ref="B15:C15"/>
    <mergeCell ref="E15:G15"/>
    <mergeCell ref="H15:J15"/>
    <mergeCell ref="K15:M15"/>
    <mergeCell ref="N15:P15"/>
    <mergeCell ref="Q15:R15"/>
    <mergeCell ref="B16:C16"/>
    <mergeCell ref="E16:G16"/>
    <mergeCell ref="H16:J16"/>
    <mergeCell ref="K16:M16"/>
    <mergeCell ref="N16:P16"/>
    <mergeCell ref="Q16:R16"/>
    <mergeCell ref="N17:P17"/>
    <mergeCell ref="B18:C18"/>
    <mergeCell ref="E18:G18"/>
    <mergeCell ref="H18:J18"/>
    <mergeCell ref="K18:M18"/>
    <mergeCell ref="N18:P18"/>
    <mergeCell ref="Q18:R18"/>
    <mergeCell ref="B19:C19"/>
    <mergeCell ref="E19:G19"/>
    <mergeCell ref="H19:J19"/>
    <mergeCell ref="K19:M19"/>
    <mergeCell ref="N19:P19"/>
    <mergeCell ref="Q19:R19"/>
    <mergeCell ref="N20:P20"/>
    <mergeCell ref="B21:C21"/>
    <mergeCell ref="E21:G21"/>
    <mergeCell ref="H21:J21"/>
    <mergeCell ref="K21:M21"/>
    <mergeCell ref="N21:P21"/>
    <mergeCell ref="Q21:R21"/>
    <mergeCell ref="B22:C22"/>
    <mergeCell ref="E22:G22"/>
    <mergeCell ref="H22:J22"/>
    <mergeCell ref="K22:M22"/>
    <mergeCell ref="N22:P22"/>
    <mergeCell ref="Q22:R22"/>
    <mergeCell ref="N23:P23"/>
    <mergeCell ref="B24:C24"/>
    <mergeCell ref="E24:G24"/>
    <mergeCell ref="H24:J24"/>
    <mergeCell ref="K24:M24"/>
    <mergeCell ref="N24:P24"/>
    <mergeCell ref="Q24:R24"/>
    <mergeCell ref="B25:C25"/>
    <mergeCell ref="E25:G25"/>
    <mergeCell ref="H25:J25"/>
    <mergeCell ref="K25:M25"/>
    <mergeCell ref="N25:P25"/>
    <mergeCell ref="Q25:R25"/>
    <mergeCell ref="N26:P26"/>
    <mergeCell ref="B27:C27"/>
    <mergeCell ref="E27:G27"/>
    <mergeCell ref="H27:J27"/>
    <mergeCell ref="K27:M27"/>
    <mergeCell ref="N27:P27"/>
    <mergeCell ref="Q27:R27"/>
    <mergeCell ref="B28:C28"/>
    <mergeCell ref="E28:G28"/>
    <mergeCell ref="H28:J28"/>
    <mergeCell ref="K28:M28"/>
    <mergeCell ref="N28:P28"/>
    <mergeCell ref="Q28:R28"/>
    <mergeCell ref="N29:P29"/>
    <mergeCell ref="A30:S30"/>
    <mergeCell ref="B31:C31"/>
    <mergeCell ref="E31:G31"/>
    <mergeCell ref="H31:J31"/>
    <mergeCell ref="K31:M31"/>
    <mergeCell ref="N31:P31"/>
    <mergeCell ref="Q31:R31"/>
    <mergeCell ref="B32:C32"/>
    <mergeCell ref="E32:G32"/>
    <mergeCell ref="H32:J32"/>
    <mergeCell ref="K32:L32"/>
    <mergeCell ref="N32:P32"/>
    <mergeCell ref="Q32:R32"/>
    <mergeCell ref="B33:C33"/>
    <mergeCell ref="E33:G33"/>
    <mergeCell ref="H33:J33"/>
    <mergeCell ref="K33:L33"/>
    <mergeCell ref="N33:P33"/>
    <mergeCell ref="Q33:R33"/>
    <mergeCell ref="B34:C34"/>
    <mergeCell ref="E34:G34"/>
    <mergeCell ref="H34:J34"/>
    <mergeCell ref="K34:L34"/>
    <mergeCell ref="N34:P34"/>
    <mergeCell ref="Q34:R34"/>
    <mergeCell ref="B35:C35"/>
    <mergeCell ref="E35:G35"/>
    <mergeCell ref="H35:J35"/>
    <mergeCell ref="K35:L35"/>
    <mergeCell ref="N35:P35"/>
    <mergeCell ref="Q35:R35"/>
    <mergeCell ref="B36:C36"/>
    <mergeCell ref="E36:G36"/>
    <mergeCell ref="H36:J36"/>
    <mergeCell ref="K36:L36"/>
    <mergeCell ref="N36:P36"/>
    <mergeCell ref="Q36:R36"/>
    <mergeCell ref="B37:C37"/>
    <mergeCell ref="E37:G37"/>
    <mergeCell ref="H37:J37"/>
    <mergeCell ref="K37:L37"/>
    <mergeCell ref="N37:P37"/>
    <mergeCell ref="Q37:R37"/>
    <mergeCell ref="B38:C38"/>
    <mergeCell ref="E38:G38"/>
    <mergeCell ref="H38:J38"/>
    <mergeCell ref="K38:L38"/>
    <mergeCell ref="N38:P38"/>
    <mergeCell ref="Q38:R38"/>
    <mergeCell ref="B39:C39"/>
    <mergeCell ref="E39:G39"/>
    <mergeCell ref="H39:J39"/>
    <mergeCell ref="K39:L39"/>
    <mergeCell ref="N39:P39"/>
    <mergeCell ref="Q39:R39"/>
    <mergeCell ref="A40:S40"/>
    <mergeCell ref="B41:C41"/>
    <mergeCell ref="E41:G41"/>
    <mergeCell ref="H41:J41"/>
    <mergeCell ref="K41:M41"/>
    <mergeCell ref="N41:P41"/>
    <mergeCell ref="Q41:R41"/>
    <mergeCell ref="B42:C42"/>
    <mergeCell ref="E42:G42"/>
    <mergeCell ref="H42:J42"/>
    <mergeCell ref="K42:L42"/>
    <mergeCell ref="N42:P42"/>
    <mergeCell ref="Q42:R42"/>
    <mergeCell ref="B43:C43"/>
    <mergeCell ref="E43:G43"/>
    <mergeCell ref="H43:J43"/>
    <mergeCell ref="K43:L43"/>
    <mergeCell ref="N43:P43"/>
    <mergeCell ref="Q43:R43"/>
    <mergeCell ref="B44:C44"/>
    <mergeCell ref="E44:G44"/>
    <mergeCell ref="H44:J44"/>
    <mergeCell ref="K44:L44"/>
    <mergeCell ref="N44:P44"/>
    <mergeCell ref="Q44:R44"/>
    <mergeCell ref="B45:C45"/>
    <mergeCell ref="E45:G45"/>
    <mergeCell ref="H45:J45"/>
    <mergeCell ref="K45:L45"/>
    <mergeCell ref="N45:P45"/>
    <mergeCell ref="Q45:R45"/>
    <mergeCell ref="B46:C46"/>
    <mergeCell ref="E46:G46"/>
    <mergeCell ref="H46:J46"/>
    <mergeCell ref="K46:L46"/>
    <mergeCell ref="N46:P46"/>
    <mergeCell ref="Q46:R46"/>
    <mergeCell ref="B47:C47"/>
    <mergeCell ref="E47:G47"/>
    <mergeCell ref="H47:J47"/>
    <mergeCell ref="K47:L47"/>
    <mergeCell ref="N47:P47"/>
    <mergeCell ref="Q47:R47"/>
    <mergeCell ref="B48:C48"/>
    <mergeCell ref="E48:G48"/>
    <mergeCell ref="H48:J48"/>
    <mergeCell ref="K48:L48"/>
    <mergeCell ref="N48:P48"/>
    <mergeCell ref="Q48:R48"/>
    <mergeCell ref="B49:C49"/>
    <mergeCell ref="E49:G49"/>
    <mergeCell ref="H49:J49"/>
    <mergeCell ref="K49:L49"/>
    <mergeCell ref="N49:P49"/>
    <mergeCell ref="Q49:R49"/>
    <mergeCell ref="B50:C50"/>
    <mergeCell ref="E50:G50"/>
    <mergeCell ref="H50:J50"/>
    <mergeCell ref="K50:L50"/>
    <mergeCell ref="N50:P50"/>
    <mergeCell ref="Q50:R50"/>
    <mergeCell ref="B51:C51"/>
    <mergeCell ref="E51:G51"/>
    <mergeCell ref="H51:J51"/>
    <mergeCell ref="K51:L51"/>
    <mergeCell ref="N51:P51"/>
    <mergeCell ref="Q51:R51"/>
    <mergeCell ref="B52:C52"/>
    <mergeCell ref="E52:G52"/>
    <mergeCell ref="H52:J52"/>
    <mergeCell ref="K52:L52"/>
    <mergeCell ref="N52:P52"/>
    <mergeCell ref="Q52:R52"/>
    <mergeCell ref="A53:S53"/>
    <mergeCell ref="B54:C54"/>
    <mergeCell ref="E54:G54"/>
    <mergeCell ref="H54:J54"/>
    <mergeCell ref="K54:M54"/>
    <mergeCell ref="N54:P54"/>
    <mergeCell ref="Q54:R54"/>
    <mergeCell ref="B55:C55"/>
    <mergeCell ref="E55:G55"/>
    <mergeCell ref="H55:J55"/>
    <mergeCell ref="K55:L55"/>
    <mergeCell ref="N55:P55"/>
    <mergeCell ref="Q55:R55"/>
    <mergeCell ref="B56:C56"/>
    <mergeCell ref="E56:G56"/>
    <mergeCell ref="H56:J56"/>
    <mergeCell ref="K56:L56"/>
    <mergeCell ref="N56:P56"/>
    <mergeCell ref="Q56:R56"/>
    <mergeCell ref="B57:C57"/>
    <mergeCell ref="E57:G57"/>
    <mergeCell ref="H57:J57"/>
    <mergeCell ref="K57:L57"/>
    <mergeCell ref="N57:P57"/>
    <mergeCell ref="Q57:R57"/>
    <mergeCell ref="B58:C58"/>
    <mergeCell ref="E58:G58"/>
    <mergeCell ref="H58:J58"/>
    <mergeCell ref="K58:L58"/>
    <mergeCell ref="N58:P58"/>
    <mergeCell ref="Q58:R58"/>
    <mergeCell ref="B59:C59"/>
    <mergeCell ref="E59:G59"/>
    <mergeCell ref="H59:J59"/>
    <mergeCell ref="K59:L59"/>
    <mergeCell ref="N59:P59"/>
    <mergeCell ref="Q59:R59"/>
    <mergeCell ref="B60:C60"/>
    <mergeCell ref="E60:G60"/>
    <mergeCell ref="H60:J60"/>
    <mergeCell ref="K60:L60"/>
    <mergeCell ref="N60:P60"/>
    <mergeCell ref="Q60:R60"/>
    <mergeCell ref="A61:A66"/>
    <mergeCell ref="B61:B66"/>
    <mergeCell ref="D61:D66"/>
    <mergeCell ref="E61:G66"/>
    <mergeCell ref="H61:J66"/>
    <mergeCell ref="K61:L66"/>
    <mergeCell ref="N61:P66"/>
    <mergeCell ref="Q61:R66"/>
    <mergeCell ref="S61:S66"/>
    <mergeCell ref="E67:G67"/>
    <mergeCell ref="H67:J67"/>
    <mergeCell ref="K67:L67"/>
    <mergeCell ref="N67:P67"/>
    <mergeCell ref="Q67:R67"/>
    <mergeCell ref="E68:G68"/>
    <mergeCell ref="H68:J68"/>
    <mergeCell ref="K68:L68"/>
    <mergeCell ref="N68:P68"/>
    <mergeCell ref="Q68:R68"/>
    <mergeCell ref="A69:S69"/>
    <mergeCell ref="B70:C70"/>
    <mergeCell ref="E70:G70"/>
    <mergeCell ref="H70:J70"/>
    <mergeCell ref="K70:M70"/>
    <mergeCell ref="N70:P70"/>
    <mergeCell ref="Q70:R70"/>
    <mergeCell ref="B71:C71"/>
    <mergeCell ref="E71:G71"/>
    <mergeCell ref="H71:J71"/>
    <mergeCell ref="K71:L71"/>
    <mergeCell ref="N71:P71"/>
    <mergeCell ref="Q71:R71"/>
    <mergeCell ref="B72:C72"/>
    <mergeCell ref="E72:G72"/>
    <mergeCell ref="H72:J72"/>
    <mergeCell ref="K72:L72"/>
    <mergeCell ref="N72:P72"/>
    <mergeCell ref="Q72:R72"/>
    <mergeCell ref="B73:C73"/>
    <mergeCell ref="E73:G73"/>
    <mergeCell ref="H73:J73"/>
    <mergeCell ref="K73:L73"/>
    <mergeCell ref="N73:P73"/>
    <mergeCell ref="Q73:R73"/>
    <mergeCell ref="B74:C74"/>
    <mergeCell ref="E74:G74"/>
    <mergeCell ref="H74:J74"/>
    <mergeCell ref="K74:L74"/>
    <mergeCell ref="N74:P74"/>
    <mergeCell ref="Q74:R74"/>
    <mergeCell ref="B75:C75"/>
    <mergeCell ref="E75:G75"/>
    <mergeCell ref="H75:J75"/>
    <mergeCell ref="K75:L75"/>
    <mergeCell ref="N75:P75"/>
    <mergeCell ref="Q75:R75"/>
    <mergeCell ref="B76:C76"/>
    <mergeCell ref="E76:G76"/>
    <mergeCell ref="H76:J76"/>
    <mergeCell ref="K76:L76"/>
    <mergeCell ref="N76:P76"/>
    <mergeCell ref="Q76:R76"/>
    <mergeCell ref="A77:A82"/>
    <mergeCell ref="B77:B82"/>
    <mergeCell ref="D77:D82"/>
    <mergeCell ref="E77:G82"/>
    <mergeCell ref="H77:J82"/>
    <mergeCell ref="K77:L82"/>
    <mergeCell ref="N77:P82"/>
    <mergeCell ref="Q77:R82"/>
    <mergeCell ref="S77:S82"/>
    <mergeCell ref="E83:G83"/>
    <mergeCell ref="H83:J83"/>
    <mergeCell ref="K83:L83"/>
    <mergeCell ref="N83:P83"/>
    <mergeCell ref="Q83:R83"/>
    <mergeCell ref="E84:G84"/>
    <mergeCell ref="H84:J84"/>
    <mergeCell ref="K84:L84"/>
    <mergeCell ref="N84:P84"/>
    <mergeCell ref="Q84:R84"/>
    <mergeCell ref="A85:S85"/>
    <mergeCell ref="B86:C86"/>
    <mergeCell ref="E86:G86"/>
    <mergeCell ref="H86:J86"/>
    <mergeCell ref="K86:M86"/>
    <mergeCell ref="N86:P86"/>
    <mergeCell ref="Q86:R86"/>
    <mergeCell ref="B87:C87"/>
    <mergeCell ref="E87:G87"/>
    <mergeCell ref="H87:J87"/>
    <mergeCell ref="K87:L87"/>
    <mergeCell ref="N87:P87"/>
    <mergeCell ref="Q87:R87"/>
    <mergeCell ref="B88:C88"/>
    <mergeCell ref="E88:G88"/>
    <mergeCell ref="H88:J88"/>
    <mergeCell ref="K88:L88"/>
    <mergeCell ref="N88:P88"/>
    <mergeCell ref="Q88:R88"/>
    <mergeCell ref="B89:C89"/>
    <mergeCell ref="E89:G89"/>
    <mergeCell ref="H89:J89"/>
    <mergeCell ref="K89:L89"/>
    <mergeCell ref="N89:P89"/>
    <mergeCell ref="Q89:R89"/>
    <mergeCell ref="B90:C90"/>
    <mergeCell ref="E90:G90"/>
    <mergeCell ref="H90:J90"/>
    <mergeCell ref="K90:L90"/>
    <mergeCell ref="N90:P90"/>
    <mergeCell ref="Q90:R90"/>
    <mergeCell ref="B91:C91"/>
    <mergeCell ref="E91:G91"/>
    <mergeCell ref="H91:J91"/>
    <mergeCell ref="K91:L91"/>
    <mergeCell ref="N91:P91"/>
    <mergeCell ref="Q91:R91"/>
    <mergeCell ref="B92:C92"/>
    <mergeCell ref="E92:G92"/>
    <mergeCell ref="H92:J92"/>
    <mergeCell ref="K92:L92"/>
    <mergeCell ref="N92:P92"/>
    <mergeCell ref="Q92:R92"/>
    <mergeCell ref="B93:C93"/>
    <mergeCell ref="E93:G93"/>
    <mergeCell ref="H93:J93"/>
    <mergeCell ref="K93:L93"/>
    <mergeCell ref="N93:P93"/>
    <mergeCell ref="Q93:R93"/>
    <mergeCell ref="B94:C94"/>
    <mergeCell ref="E94:G94"/>
    <mergeCell ref="H94:J94"/>
    <mergeCell ref="K94:L94"/>
    <mergeCell ref="N94:P94"/>
    <mergeCell ref="Q94:R94"/>
    <mergeCell ref="B95:C95"/>
    <mergeCell ref="E95:G95"/>
    <mergeCell ref="H95:J95"/>
    <mergeCell ref="K95:L95"/>
    <mergeCell ref="N95:P95"/>
    <mergeCell ref="Q95:R95"/>
    <mergeCell ref="B96:C96"/>
    <mergeCell ref="E96:G96"/>
    <mergeCell ref="H96:J96"/>
    <mergeCell ref="K96:L96"/>
    <mergeCell ref="N96:P96"/>
    <mergeCell ref="Q96:R96"/>
    <mergeCell ref="B97:C97"/>
    <mergeCell ref="E97:G97"/>
    <mergeCell ref="H97:J97"/>
    <mergeCell ref="K97:L97"/>
    <mergeCell ref="N97:P97"/>
    <mergeCell ref="Q97:R97"/>
    <mergeCell ref="B98:C98"/>
    <mergeCell ref="E98:G98"/>
    <mergeCell ref="H98:J98"/>
    <mergeCell ref="K98:L98"/>
    <mergeCell ref="N98:P98"/>
    <mergeCell ref="Q98:R98"/>
    <mergeCell ref="B99:C99"/>
    <mergeCell ref="E99:G99"/>
    <mergeCell ref="H99:J99"/>
    <mergeCell ref="K99:L99"/>
    <mergeCell ref="N99:P99"/>
    <mergeCell ref="Q99:R99"/>
    <mergeCell ref="B100:C100"/>
    <mergeCell ref="E100:G100"/>
    <mergeCell ref="H100:J100"/>
    <mergeCell ref="K100:L100"/>
    <mergeCell ref="N100:P100"/>
    <mergeCell ref="Q100:R100"/>
    <mergeCell ref="B101:C101"/>
    <mergeCell ref="E101:G101"/>
    <mergeCell ref="H101:J101"/>
    <mergeCell ref="K101:L101"/>
    <mergeCell ref="N101:P101"/>
    <mergeCell ref="Q101:R101"/>
    <mergeCell ref="B102:C102"/>
    <mergeCell ref="E102:G102"/>
    <mergeCell ref="H102:J102"/>
    <mergeCell ref="K102:L102"/>
    <mergeCell ref="N102:P102"/>
    <mergeCell ref="Q102:R102"/>
    <mergeCell ref="A103:S103"/>
    <mergeCell ref="B104:C104"/>
    <mergeCell ref="E104:G104"/>
    <mergeCell ref="H104:J104"/>
    <mergeCell ref="K104:M104"/>
    <mergeCell ref="N104:P104"/>
    <mergeCell ref="Q104:R104"/>
    <mergeCell ref="B105:C105"/>
    <mergeCell ref="E105:G105"/>
    <mergeCell ref="H105:J105"/>
    <mergeCell ref="K105:L105"/>
    <mergeCell ref="N105:P105"/>
    <mergeCell ref="Q105:R105"/>
    <mergeCell ref="B106:C106"/>
    <mergeCell ref="E106:G106"/>
    <mergeCell ref="H106:J106"/>
    <mergeCell ref="K106:L106"/>
    <mergeCell ref="N106:P106"/>
    <mergeCell ref="Q106:R106"/>
    <mergeCell ref="B107:C107"/>
    <mergeCell ref="E107:G107"/>
    <mergeCell ref="H107:J107"/>
    <mergeCell ref="K107:L107"/>
    <mergeCell ref="N107:P107"/>
    <mergeCell ref="Q107:R107"/>
    <mergeCell ref="B108:C108"/>
    <mergeCell ref="E108:G108"/>
    <mergeCell ref="H108:J108"/>
    <mergeCell ref="K108:L108"/>
    <mergeCell ref="N108:P108"/>
    <mergeCell ref="Q108:R108"/>
    <mergeCell ref="A109:A113"/>
    <mergeCell ref="D109:D113"/>
    <mergeCell ref="E109:G113"/>
    <mergeCell ref="H109:J113"/>
    <mergeCell ref="K109:L113"/>
    <mergeCell ref="N109:P113"/>
    <mergeCell ref="Q109:R113"/>
    <mergeCell ref="S109:S113"/>
    <mergeCell ref="E114:G114"/>
    <mergeCell ref="H114:J114"/>
    <mergeCell ref="K114:L114"/>
    <mergeCell ref="N114:P114"/>
    <mergeCell ref="Q114:R114"/>
    <mergeCell ref="B115:C115"/>
    <mergeCell ref="E115:G115"/>
    <mergeCell ref="H115:J115"/>
    <mergeCell ref="K115:L115"/>
    <mergeCell ref="N115:P115"/>
    <mergeCell ref="Q115:R115"/>
    <mergeCell ref="B116:C116"/>
    <mergeCell ref="E116:G116"/>
    <mergeCell ref="H116:J116"/>
    <mergeCell ref="K116:L116"/>
    <mergeCell ref="N116:P116"/>
    <mergeCell ref="Q116:R116"/>
    <mergeCell ref="A117:S117"/>
    <mergeCell ref="B118:C118"/>
    <mergeCell ref="E118:G118"/>
    <mergeCell ref="H118:J118"/>
    <mergeCell ref="K118:M118"/>
    <mergeCell ref="N118:P118"/>
    <mergeCell ref="Q118:R118"/>
    <mergeCell ref="B119:C119"/>
    <mergeCell ref="E119:G119"/>
    <mergeCell ref="H119:J119"/>
    <mergeCell ref="K119:L119"/>
    <mergeCell ref="N119:P119"/>
    <mergeCell ref="Q119:R119"/>
    <mergeCell ref="B120:C120"/>
    <mergeCell ref="E120:G120"/>
    <mergeCell ref="H120:J120"/>
    <mergeCell ref="K120:L120"/>
    <mergeCell ref="N120:P120"/>
    <mergeCell ref="Q120:R120"/>
    <mergeCell ref="B121:C121"/>
    <mergeCell ref="E121:G121"/>
    <mergeCell ref="H121:J121"/>
    <mergeCell ref="K121:L121"/>
    <mergeCell ref="N121:P121"/>
    <mergeCell ref="Q121:R121"/>
    <mergeCell ref="B122:C122"/>
    <mergeCell ref="E122:G122"/>
    <mergeCell ref="H122:J122"/>
    <mergeCell ref="K122:L122"/>
    <mergeCell ref="N122:P122"/>
    <mergeCell ref="Q122:R122"/>
    <mergeCell ref="B123:C123"/>
    <mergeCell ref="E123:G123"/>
    <mergeCell ref="H123:J123"/>
    <mergeCell ref="K123:L123"/>
    <mergeCell ref="N123:P123"/>
    <mergeCell ref="Q123:R123"/>
    <mergeCell ref="B124:C124"/>
    <mergeCell ref="E124:G124"/>
    <mergeCell ref="H124:J124"/>
    <mergeCell ref="K124:L124"/>
    <mergeCell ref="N124:P124"/>
    <mergeCell ref="Q124:R124"/>
    <mergeCell ref="B125:C125"/>
    <mergeCell ref="E125:G125"/>
    <mergeCell ref="H125:J125"/>
    <mergeCell ref="K125:L125"/>
    <mergeCell ref="N125:P125"/>
    <mergeCell ref="Q125:R125"/>
    <mergeCell ref="A126:A130"/>
    <mergeCell ref="B126:B130"/>
    <mergeCell ref="D126:D130"/>
    <mergeCell ref="E126:G130"/>
    <mergeCell ref="H126:J130"/>
    <mergeCell ref="K126:L130"/>
    <mergeCell ref="N126:P130"/>
    <mergeCell ref="Q126:R130"/>
    <mergeCell ref="S126:S130"/>
    <mergeCell ref="B131:C131"/>
    <mergeCell ref="E131:G131"/>
    <mergeCell ref="H131:J131"/>
    <mergeCell ref="K131:L131"/>
    <mergeCell ref="N131:P131"/>
    <mergeCell ref="Q131:R131"/>
    <mergeCell ref="A132:S132"/>
    <mergeCell ref="B133:C133"/>
    <mergeCell ref="E133:G133"/>
    <mergeCell ref="H133:J133"/>
    <mergeCell ref="K133:M133"/>
    <mergeCell ref="N133:P133"/>
    <mergeCell ref="Q133:R133"/>
    <mergeCell ref="B134:C134"/>
    <mergeCell ref="E134:G134"/>
    <mergeCell ref="H134:J134"/>
    <mergeCell ref="K134:L134"/>
    <mergeCell ref="N134:P134"/>
    <mergeCell ref="Q134:R134"/>
    <mergeCell ref="B135:C135"/>
    <mergeCell ref="E135:G135"/>
    <mergeCell ref="H135:J135"/>
    <mergeCell ref="K135:L135"/>
    <mergeCell ref="N135:P135"/>
    <mergeCell ref="Q135:R135"/>
    <mergeCell ref="B136:C136"/>
    <mergeCell ref="E136:G136"/>
    <mergeCell ref="H136:J136"/>
    <mergeCell ref="K136:L136"/>
    <mergeCell ref="N136:P136"/>
    <mergeCell ref="Q136:R136"/>
    <mergeCell ref="B137:C137"/>
    <mergeCell ref="E137:G137"/>
    <mergeCell ref="H137:J137"/>
    <mergeCell ref="K137:L137"/>
    <mergeCell ref="N137:P137"/>
    <mergeCell ref="Q137:R137"/>
    <mergeCell ref="B138:C138"/>
    <mergeCell ref="E138:G138"/>
    <mergeCell ref="H138:J138"/>
    <mergeCell ref="K138:L138"/>
    <mergeCell ref="N138:P138"/>
    <mergeCell ref="Q138:R138"/>
    <mergeCell ref="B139:C139"/>
    <mergeCell ref="E139:G139"/>
    <mergeCell ref="H139:J139"/>
    <mergeCell ref="K139:L139"/>
    <mergeCell ref="N139:P139"/>
    <mergeCell ref="Q139:R139"/>
    <mergeCell ref="B140:C140"/>
    <mergeCell ref="E140:G140"/>
    <mergeCell ref="H140:J140"/>
    <mergeCell ref="K140:L140"/>
    <mergeCell ref="N140:P140"/>
    <mergeCell ref="Q140:R140"/>
    <mergeCell ref="A141:A145"/>
    <mergeCell ref="B141:B145"/>
    <mergeCell ref="D141:D145"/>
    <mergeCell ref="E141:G145"/>
    <mergeCell ref="H141:J145"/>
    <mergeCell ref="K141:L145"/>
    <mergeCell ref="N141:P145"/>
    <mergeCell ref="Q141:R145"/>
    <mergeCell ref="S141:S145"/>
    <mergeCell ref="B146:C146"/>
    <mergeCell ref="E146:G146"/>
    <mergeCell ref="H146:J146"/>
    <mergeCell ref="K146:L146"/>
    <mergeCell ref="N146:P146"/>
    <mergeCell ref="Q146:R146"/>
    <mergeCell ref="B147:C147"/>
    <mergeCell ref="E147:G147"/>
    <mergeCell ref="H147:J147"/>
    <mergeCell ref="K147:L147"/>
    <mergeCell ref="N147:P147"/>
    <mergeCell ref="Q147:R147"/>
    <mergeCell ref="B148:C148"/>
    <mergeCell ref="E148:G148"/>
    <mergeCell ref="H148:J148"/>
    <mergeCell ref="K148:L148"/>
    <mergeCell ref="N148:P148"/>
    <mergeCell ref="Q148:R148"/>
    <mergeCell ref="A149:S149"/>
    <mergeCell ref="B150:C150"/>
    <mergeCell ref="E150:G150"/>
    <mergeCell ref="H150:J150"/>
    <mergeCell ref="K150:M150"/>
    <mergeCell ref="N150:P150"/>
    <mergeCell ref="Q150:R150"/>
    <mergeCell ref="B151:C151"/>
    <mergeCell ref="E151:G151"/>
    <mergeCell ref="H151:J151"/>
    <mergeCell ref="K151:L151"/>
    <mergeCell ref="N151:P151"/>
    <mergeCell ref="Q151:R151"/>
    <mergeCell ref="B152:C152"/>
    <mergeCell ref="E152:G152"/>
    <mergeCell ref="H152:J152"/>
    <mergeCell ref="K152:L152"/>
    <mergeCell ref="N152:P152"/>
    <mergeCell ref="Q152:R152"/>
    <mergeCell ref="B153:C153"/>
    <mergeCell ref="E153:G153"/>
    <mergeCell ref="H153:J153"/>
    <mergeCell ref="K153:L153"/>
    <mergeCell ref="N153:P153"/>
    <mergeCell ref="Q153:R153"/>
    <mergeCell ref="B154:C154"/>
    <mergeCell ref="E154:G154"/>
    <mergeCell ref="H154:J154"/>
    <mergeCell ref="K154:L154"/>
    <mergeCell ref="N154:P154"/>
    <mergeCell ref="Q154:R154"/>
    <mergeCell ref="B155:C155"/>
    <mergeCell ref="E155:G155"/>
    <mergeCell ref="H155:J155"/>
    <mergeCell ref="K155:L155"/>
    <mergeCell ref="N155:P155"/>
    <mergeCell ref="Q155:R155"/>
    <mergeCell ref="B156:C156"/>
    <mergeCell ref="E156:G156"/>
    <mergeCell ref="H156:J156"/>
    <mergeCell ref="K156:L156"/>
    <mergeCell ref="N156:P156"/>
    <mergeCell ref="Q156:R156"/>
    <mergeCell ref="B157:C157"/>
    <mergeCell ref="E157:G157"/>
    <mergeCell ref="H157:J157"/>
    <mergeCell ref="K157:L157"/>
    <mergeCell ref="N157:P157"/>
    <mergeCell ref="Q157:R157"/>
    <mergeCell ref="B158:C158"/>
    <mergeCell ref="E158:G158"/>
    <mergeCell ref="H158:J158"/>
    <mergeCell ref="K158:L158"/>
    <mergeCell ref="N158:P158"/>
    <mergeCell ref="Q158:R158"/>
    <mergeCell ref="B159:C159"/>
    <mergeCell ref="E159:G159"/>
    <mergeCell ref="H159:J159"/>
    <mergeCell ref="K159:L159"/>
    <mergeCell ref="N159:P159"/>
    <mergeCell ref="Q159:R159"/>
    <mergeCell ref="B160:C160"/>
    <mergeCell ref="E160:G160"/>
    <mergeCell ref="H160:J160"/>
    <mergeCell ref="K160:L160"/>
    <mergeCell ref="N160:P160"/>
    <mergeCell ref="Q160:R160"/>
    <mergeCell ref="B161:C161"/>
    <mergeCell ref="E161:G161"/>
    <mergeCell ref="H161:J161"/>
    <mergeCell ref="K161:L161"/>
    <mergeCell ref="N161:P161"/>
    <mergeCell ref="Q161:R161"/>
    <mergeCell ref="B162:C162"/>
    <mergeCell ref="E162:G162"/>
    <mergeCell ref="H162:J162"/>
    <mergeCell ref="K162:L162"/>
    <mergeCell ref="N162:P162"/>
    <mergeCell ref="Q162:R162"/>
    <mergeCell ref="A163:S163"/>
    <mergeCell ref="B164:C164"/>
    <mergeCell ref="E164:G164"/>
    <mergeCell ref="H164:J164"/>
    <mergeCell ref="K164:M164"/>
    <mergeCell ref="N164:P164"/>
    <mergeCell ref="Q164:R164"/>
    <mergeCell ref="B165:C165"/>
    <mergeCell ref="E165:G165"/>
    <mergeCell ref="H165:J165"/>
    <mergeCell ref="K165:L165"/>
    <mergeCell ref="N165:P165"/>
    <mergeCell ref="Q165:R165"/>
    <mergeCell ref="B166:C166"/>
    <mergeCell ref="E166:G166"/>
    <mergeCell ref="H166:J166"/>
    <mergeCell ref="K166:L166"/>
    <mergeCell ref="N166:P166"/>
    <mergeCell ref="Q166:R166"/>
    <mergeCell ref="B167:C167"/>
    <mergeCell ref="E167:G167"/>
    <mergeCell ref="H167:J167"/>
    <mergeCell ref="K167:L167"/>
    <mergeCell ref="N167:P167"/>
    <mergeCell ref="Q167:R167"/>
    <mergeCell ref="B168:C168"/>
    <mergeCell ref="E168:G168"/>
    <mergeCell ref="H168:J168"/>
    <mergeCell ref="K168:L168"/>
    <mergeCell ref="N168:P168"/>
    <mergeCell ref="Q168:R168"/>
    <mergeCell ref="A169:A178"/>
    <mergeCell ref="B169:B178"/>
    <mergeCell ref="D169:D178"/>
    <mergeCell ref="E169:G178"/>
    <mergeCell ref="H169:J178"/>
    <mergeCell ref="K169:L178"/>
    <mergeCell ref="N169:P178"/>
    <mergeCell ref="Q169:R178"/>
    <mergeCell ref="S169:S178"/>
    <mergeCell ref="B179:C179"/>
    <mergeCell ref="E179:G179"/>
    <mergeCell ref="H179:J179"/>
    <mergeCell ref="K179:L179"/>
    <mergeCell ref="N179:P179"/>
    <mergeCell ref="Q179:R179"/>
    <mergeCell ref="B180:C180"/>
    <mergeCell ref="E180:G180"/>
    <mergeCell ref="H180:J180"/>
    <mergeCell ref="K180:L180"/>
    <mergeCell ref="N180:P180"/>
    <mergeCell ref="Q180:R180"/>
    <mergeCell ref="B181:C181"/>
    <mergeCell ref="E181:G181"/>
    <mergeCell ref="H181:J181"/>
    <mergeCell ref="K181:L181"/>
    <mergeCell ref="N181:P181"/>
    <mergeCell ref="Q181:R181"/>
    <mergeCell ref="A182:S182"/>
    <mergeCell ref="B183:C183"/>
    <mergeCell ref="E183:G183"/>
    <mergeCell ref="H183:J183"/>
    <mergeCell ref="K183:M183"/>
    <mergeCell ref="N183:P183"/>
    <mergeCell ref="Q183:R183"/>
    <mergeCell ref="B184:C184"/>
    <mergeCell ref="E184:G184"/>
    <mergeCell ref="H184:J184"/>
    <mergeCell ref="K184:L184"/>
    <mergeCell ref="N184:P184"/>
    <mergeCell ref="Q184:R184"/>
    <mergeCell ref="B185:C185"/>
    <mergeCell ref="E185:G185"/>
    <mergeCell ref="H185:J185"/>
    <mergeCell ref="K185:L185"/>
    <mergeCell ref="N185:P185"/>
    <mergeCell ref="Q185:R185"/>
    <mergeCell ref="B186:C186"/>
    <mergeCell ref="E186:G186"/>
    <mergeCell ref="H186:J186"/>
    <mergeCell ref="K186:L186"/>
    <mergeCell ref="N186:P186"/>
    <mergeCell ref="Q186:R186"/>
    <mergeCell ref="B187:C187"/>
    <mergeCell ref="E187:G187"/>
    <mergeCell ref="H187:J187"/>
    <mergeCell ref="K187:L187"/>
    <mergeCell ref="N187:P187"/>
    <mergeCell ref="Q187:R187"/>
    <mergeCell ref="B188:C188"/>
    <mergeCell ref="E188:G188"/>
    <mergeCell ref="H188:J188"/>
    <mergeCell ref="K188:L188"/>
    <mergeCell ref="N188:P188"/>
    <mergeCell ref="Q188:R188"/>
    <mergeCell ref="B189:C189"/>
    <mergeCell ref="E189:G189"/>
    <mergeCell ref="H189:J189"/>
    <mergeCell ref="K189:L189"/>
    <mergeCell ref="N189:P189"/>
    <mergeCell ref="Q189:R189"/>
    <mergeCell ref="A190:S190"/>
    <mergeCell ref="B191:C191"/>
    <mergeCell ref="E191:G191"/>
    <mergeCell ref="H191:J191"/>
    <mergeCell ref="K191:M191"/>
    <mergeCell ref="N191:P191"/>
    <mergeCell ref="Q191:R191"/>
    <mergeCell ref="B192:C192"/>
    <mergeCell ref="E192:G192"/>
    <mergeCell ref="H192:J192"/>
    <mergeCell ref="K192:L192"/>
    <mergeCell ref="N192:P192"/>
    <mergeCell ref="Q192:R192"/>
    <mergeCell ref="B193:C193"/>
    <mergeCell ref="E193:G193"/>
    <mergeCell ref="H193:J193"/>
    <mergeCell ref="K193:L193"/>
    <mergeCell ref="N193:P193"/>
    <mergeCell ref="Q193:R193"/>
    <mergeCell ref="B194:C194"/>
    <mergeCell ref="E194:G194"/>
    <mergeCell ref="H194:J194"/>
    <mergeCell ref="K194:L194"/>
    <mergeCell ref="N194:P194"/>
    <mergeCell ref="Q194:R194"/>
    <mergeCell ref="B195:C195"/>
    <mergeCell ref="E195:G195"/>
    <mergeCell ref="H195:J195"/>
    <mergeCell ref="K195:L195"/>
    <mergeCell ref="N195:P195"/>
    <mergeCell ref="Q195:R195"/>
    <mergeCell ref="B196:C196"/>
    <mergeCell ref="E196:G196"/>
    <mergeCell ref="H196:J196"/>
    <mergeCell ref="K196:L196"/>
    <mergeCell ref="N196:P196"/>
    <mergeCell ref="Q196:R196"/>
    <mergeCell ref="B197:C197"/>
    <mergeCell ref="E197:G197"/>
    <mergeCell ref="H197:J197"/>
    <mergeCell ref="K197:L197"/>
    <mergeCell ref="N197:P197"/>
    <mergeCell ref="Q197:R197"/>
    <mergeCell ref="B198:C198"/>
    <mergeCell ref="E198:G198"/>
    <mergeCell ref="H198:J198"/>
    <mergeCell ref="K198:L198"/>
    <mergeCell ref="N198:P198"/>
    <mergeCell ref="Q198:R198"/>
    <mergeCell ref="B199:C199"/>
    <mergeCell ref="E199:G199"/>
    <mergeCell ref="H199:J199"/>
    <mergeCell ref="K199:L199"/>
    <mergeCell ref="N199:P199"/>
    <mergeCell ref="Q199:R199"/>
    <mergeCell ref="B200:C200"/>
    <mergeCell ref="E200:G200"/>
    <mergeCell ref="H200:J200"/>
    <mergeCell ref="K200:L200"/>
    <mergeCell ref="N200:P200"/>
    <mergeCell ref="Q200:R200"/>
    <mergeCell ref="B201:C201"/>
    <mergeCell ref="E201:G201"/>
    <mergeCell ref="H201:J201"/>
    <mergeCell ref="K201:L201"/>
    <mergeCell ref="N201:P201"/>
    <mergeCell ref="Q201:R201"/>
    <mergeCell ref="B202:C202"/>
    <mergeCell ref="E202:G202"/>
    <mergeCell ref="H202:J202"/>
    <mergeCell ref="K202:L202"/>
    <mergeCell ref="N202:P202"/>
    <mergeCell ref="Q202:R202"/>
    <mergeCell ref="B203:C203"/>
    <mergeCell ref="E203:G203"/>
    <mergeCell ref="H203:J203"/>
    <mergeCell ref="K203:L203"/>
    <mergeCell ref="N203:P203"/>
    <mergeCell ref="Q203:R203"/>
    <mergeCell ref="B204:C204"/>
    <mergeCell ref="E204:G204"/>
    <mergeCell ref="H204:J204"/>
    <mergeCell ref="K204:L204"/>
    <mergeCell ref="N204:P204"/>
    <mergeCell ref="Q204:R204"/>
    <mergeCell ref="B205:C205"/>
    <mergeCell ref="E205:G205"/>
    <mergeCell ref="H205:J205"/>
    <mergeCell ref="K205:L205"/>
    <mergeCell ref="N205:P205"/>
    <mergeCell ref="Q205:R205"/>
    <mergeCell ref="B206:C206"/>
    <mergeCell ref="E206:G206"/>
    <mergeCell ref="H206:J206"/>
    <mergeCell ref="K206:L206"/>
    <mergeCell ref="N206:P206"/>
    <mergeCell ref="Q206:R206"/>
    <mergeCell ref="B207:C207"/>
    <mergeCell ref="E207:G207"/>
    <mergeCell ref="H207:J207"/>
    <mergeCell ref="K207:L207"/>
    <mergeCell ref="N207:P207"/>
    <mergeCell ref="Q207:R207"/>
    <mergeCell ref="A208:S208"/>
    <mergeCell ref="B209:C209"/>
    <mergeCell ref="E209:G209"/>
    <mergeCell ref="H209:J209"/>
    <mergeCell ref="K209:M209"/>
    <mergeCell ref="N209:P209"/>
    <mergeCell ref="Q209:R209"/>
    <mergeCell ref="B210:C210"/>
    <mergeCell ref="E210:G210"/>
    <mergeCell ref="H210:J210"/>
    <mergeCell ref="K210:L210"/>
    <mergeCell ref="N210:P210"/>
    <mergeCell ref="Q210:R210"/>
    <mergeCell ref="B211:C211"/>
    <mergeCell ref="E211:G211"/>
    <mergeCell ref="H211:J211"/>
    <mergeCell ref="K211:L211"/>
    <mergeCell ref="N211:P211"/>
    <mergeCell ref="Q211:R211"/>
    <mergeCell ref="B212:C212"/>
    <mergeCell ref="E212:G212"/>
    <mergeCell ref="H212:J212"/>
    <mergeCell ref="K212:L212"/>
    <mergeCell ref="N212:P212"/>
    <mergeCell ref="Q212:R212"/>
    <mergeCell ref="A213:A224"/>
    <mergeCell ref="B213:B224"/>
    <mergeCell ref="D213:D224"/>
    <mergeCell ref="E213:G224"/>
    <mergeCell ref="H213:J224"/>
    <mergeCell ref="K213:L224"/>
    <mergeCell ref="N213:P224"/>
    <mergeCell ref="Q213:R224"/>
    <mergeCell ref="S213:S224"/>
    <mergeCell ref="B225:C225"/>
    <mergeCell ref="E225:G225"/>
    <mergeCell ref="H225:J225"/>
    <mergeCell ref="K225:L225"/>
    <mergeCell ref="N225:P225"/>
    <mergeCell ref="Q225:R225"/>
    <mergeCell ref="B226:C226"/>
    <mergeCell ref="E226:G226"/>
    <mergeCell ref="H226:J226"/>
    <mergeCell ref="K226:L226"/>
    <mergeCell ref="N226:P226"/>
    <mergeCell ref="Q226:R226"/>
    <mergeCell ref="A227:S227"/>
    <mergeCell ref="B228:C228"/>
    <mergeCell ref="E228:G228"/>
    <mergeCell ref="H228:J228"/>
    <mergeCell ref="K228:M228"/>
    <mergeCell ref="N228:P228"/>
    <mergeCell ref="Q228:R228"/>
    <mergeCell ref="B229:C229"/>
    <mergeCell ref="E229:G229"/>
    <mergeCell ref="H229:J229"/>
    <mergeCell ref="K229:L229"/>
    <mergeCell ref="N229:P229"/>
    <mergeCell ref="Q229:R229"/>
    <mergeCell ref="B230:C230"/>
    <mergeCell ref="E230:G230"/>
    <mergeCell ref="H230:J230"/>
    <mergeCell ref="K230:L230"/>
    <mergeCell ref="N230:P230"/>
    <mergeCell ref="Q230:R230"/>
    <mergeCell ref="B231:C231"/>
    <mergeCell ref="E231:G231"/>
    <mergeCell ref="H231:J231"/>
    <mergeCell ref="K231:L231"/>
    <mergeCell ref="N231:P231"/>
    <mergeCell ref="Q231:R231"/>
    <mergeCell ref="B232:C232"/>
    <mergeCell ref="E232:G232"/>
    <mergeCell ref="H232:J232"/>
    <mergeCell ref="K232:L232"/>
    <mergeCell ref="N232:P232"/>
    <mergeCell ref="Q232:R232"/>
    <mergeCell ref="B233:C233"/>
    <mergeCell ref="E233:G233"/>
    <mergeCell ref="H233:J233"/>
    <mergeCell ref="K233:L233"/>
    <mergeCell ref="N233:P233"/>
    <mergeCell ref="Q233:R233"/>
    <mergeCell ref="A234:S234"/>
    <mergeCell ref="B235:C235"/>
    <mergeCell ref="E235:G235"/>
    <mergeCell ref="H235:J235"/>
    <mergeCell ref="K235:M235"/>
    <mergeCell ref="N235:P235"/>
    <mergeCell ref="Q235:R235"/>
    <mergeCell ref="B236:C236"/>
    <mergeCell ref="E236:G236"/>
    <mergeCell ref="H236:J236"/>
    <mergeCell ref="K236:L236"/>
    <mergeCell ref="N236:P236"/>
    <mergeCell ref="Q236:R236"/>
    <mergeCell ref="B237:C237"/>
    <mergeCell ref="E237:G237"/>
    <mergeCell ref="H237:J237"/>
    <mergeCell ref="K237:L237"/>
    <mergeCell ref="N237:P237"/>
    <mergeCell ref="Q237:R237"/>
    <mergeCell ref="B238:C238"/>
    <mergeCell ref="E238:G238"/>
    <mergeCell ref="H238:J238"/>
    <mergeCell ref="K238:L238"/>
    <mergeCell ref="N238:P238"/>
    <mergeCell ref="Q238:R238"/>
    <mergeCell ref="A239:S239"/>
    <mergeCell ref="B240:C240"/>
    <mergeCell ref="E240:G240"/>
    <mergeCell ref="H240:J240"/>
    <mergeCell ref="K240:M240"/>
    <mergeCell ref="N240:P240"/>
    <mergeCell ref="Q240:R240"/>
    <mergeCell ref="B241:C241"/>
    <mergeCell ref="E241:G241"/>
    <mergeCell ref="H241:J241"/>
    <mergeCell ref="K241:L241"/>
    <mergeCell ref="N241:P241"/>
    <mergeCell ref="Q241:R241"/>
    <mergeCell ref="B242:C242"/>
    <mergeCell ref="E242:G242"/>
    <mergeCell ref="H242:J242"/>
    <mergeCell ref="K242:L242"/>
    <mergeCell ref="N242:P242"/>
    <mergeCell ref="Q242:R242"/>
    <mergeCell ref="B243:C243"/>
    <mergeCell ref="E243:G243"/>
    <mergeCell ref="H243:J243"/>
    <mergeCell ref="K243:L243"/>
    <mergeCell ref="N243:P243"/>
    <mergeCell ref="Q243:R243"/>
    <mergeCell ref="A244:S244"/>
    <mergeCell ref="B245:C245"/>
    <mergeCell ref="E245:G245"/>
    <mergeCell ref="H245:J245"/>
    <mergeCell ref="K245:M245"/>
    <mergeCell ref="N245:P245"/>
    <mergeCell ref="Q245:R245"/>
    <mergeCell ref="B246:C246"/>
    <mergeCell ref="E246:G246"/>
    <mergeCell ref="H246:J246"/>
    <mergeCell ref="K246:L246"/>
    <mergeCell ref="N246:P246"/>
    <mergeCell ref="Q246:R246"/>
    <mergeCell ref="B247:C247"/>
    <mergeCell ref="E247:G247"/>
    <mergeCell ref="H247:J247"/>
    <mergeCell ref="K247:L247"/>
    <mergeCell ref="N247:P247"/>
    <mergeCell ref="Q247:R247"/>
    <mergeCell ref="B248:C248"/>
    <mergeCell ref="E248:G248"/>
    <mergeCell ref="H248:J248"/>
    <mergeCell ref="K248:L248"/>
    <mergeCell ref="N248:P248"/>
    <mergeCell ref="Q248:R248"/>
    <mergeCell ref="A249:S249"/>
    <mergeCell ref="B250:C250"/>
    <mergeCell ref="E250:G250"/>
    <mergeCell ref="H250:J250"/>
    <mergeCell ref="K250:M250"/>
    <mergeCell ref="N250:P250"/>
    <mergeCell ref="Q250:R250"/>
    <mergeCell ref="B251:C251"/>
    <mergeCell ref="E251:G251"/>
    <mergeCell ref="H251:J251"/>
    <mergeCell ref="K251:L251"/>
    <mergeCell ref="N251:P251"/>
    <mergeCell ref="Q251:R251"/>
    <mergeCell ref="B252:C252"/>
    <mergeCell ref="E252:G252"/>
    <mergeCell ref="H252:J252"/>
    <mergeCell ref="K252:L252"/>
    <mergeCell ref="N252:P252"/>
    <mergeCell ref="Q252:R252"/>
    <mergeCell ref="B253:C253"/>
    <mergeCell ref="E253:G253"/>
    <mergeCell ref="H253:J253"/>
    <mergeCell ref="K253:L253"/>
    <mergeCell ref="N253:P253"/>
    <mergeCell ref="Q253:R253"/>
    <mergeCell ref="A254:S254"/>
    <mergeCell ref="B255:C255"/>
    <mergeCell ref="E255:G255"/>
    <mergeCell ref="H255:J255"/>
    <mergeCell ref="K255:M255"/>
    <mergeCell ref="N255:P255"/>
    <mergeCell ref="Q255:R255"/>
    <mergeCell ref="B256:C256"/>
    <mergeCell ref="E256:G256"/>
    <mergeCell ref="H256:J256"/>
    <mergeCell ref="K256:L256"/>
    <mergeCell ref="N256:P256"/>
    <mergeCell ref="Q256:R256"/>
    <mergeCell ref="B257:C257"/>
    <mergeCell ref="E257:G257"/>
    <mergeCell ref="H257:J257"/>
    <mergeCell ref="K257:L257"/>
    <mergeCell ref="N257:P257"/>
    <mergeCell ref="Q257:R257"/>
    <mergeCell ref="B258:C258"/>
    <mergeCell ref="E258:G258"/>
    <mergeCell ref="H258:J258"/>
    <mergeCell ref="K258:L258"/>
    <mergeCell ref="N258:P258"/>
    <mergeCell ref="Q258:R258"/>
    <mergeCell ref="A259:S259"/>
    <mergeCell ref="B260:C260"/>
    <mergeCell ref="E260:G260"/>
    <mergeCell ref="H260:J260"/>
    <mergeCell ref="K260:M260"/>
    <mergeCell ref="N260:P260"/>
    <mergeCell ref="Q260:R260"/>
    <mergeCell ref="B261:C261"/>
    <mergeCell ref="E261:G261"/>
    <mergeCell ref="H261:J261"/>
    <mergeCell ref="K261:L261"/>
    <mergeCell ref="N261:P261"/>
    <mergeCell ref="Q261:R261"/>
    <mergeCell ref="B262:C262"/>
    <mergeCell ref="E262:G262"/>
    <mergeCell ref="H262:J262"/>
    <mergeCell ref="K262:L262"/>
    <mergeCell ref="N262:P262"/>
    <mergeCell ref="Q262:R262"/>
    <mergeCell ref="B263:C263"/>
    <mergeCell ref="E263:G263"/>
    <mergeCell ref="H263:J263"/>
    <mergeCell ref="K263:L263"/>
    <mergeCell ref="N263:P263"/>
    <mergeCell ref="Q263:R263"/>
    <mergeCell ref="A264:S264"/>
    <mergeCell ref="B265:C265"/>
    <mergeCell ref="E265:G265"/>
    <mergeCell ref="H265:J265"/>
    <mergeCell ref="K265:M265"/>
    <mergeCell ref="N265:P265"/>
    <mergeCell ref="Q265:R265"/>
    <mergeCell ref="B266:C266"/>
    <mergeCell ref="E266:G266"/>
    <mergeCell ref="H266:J266"/>
    <mergeCell ref="K266:L266"/>
    <mergeCell ref="N266:P266"/>
    <mergeCell ref="Q266:R266"/>
    <mergeCell ref="B267:C267"/>
    <mergeCell ref="E267:G267"/>
    <mergeCell ref="H267:J267"/>
    <mergeCell ref="K267:L267"/>
    <mergeCell ref="N267:P267"/>
    <mergeCell ref="Q267:R267"/>
    <mergeCell ref="B268:C268"/>
    <mergeCell ref="E268:G268"/>
    <mergeCell ref="H268:J268"/>
    <mergeCell ref="K268:L268"/>
    <mergeCell ref="N268:P268"/>
    <mergeCell ref="Q268:R268"/>
    <mergeCell ref="A269:S269"/>
    <mergeCell ref="B270:C270"/>
    <mergeCell ref="E270:G270"/>
    <mergeCell ref="H270:J270"/>
    <mergeCell ref="K270:M270"/>
    <mergeCell ref="N270:P270"/>
    <mergeCell ref="Q270:R270"/>
    <mergeCell ref="B271:C271"/>
    <mergeCell ref="E271:G271"/>
    <mergeCell ref="H271:J271"/>
    <mergeCell ref="K271:L271"/>
    <mergeCell ref="N271:P271"/>
    <mergeCell ref="Q271:R271"/>
    <mergeCell ref="B272:C272"/>
    <mergeCell ref="E272:G272"/>
    <mergeCell ref="H272:J272"/>
    <mergeCell ref="K272:M272"/>
    <mergeCell ref="N272:P272"/>
    <mergeCell ref="Q272:R272"/>
    <mergeCell ref="B273:C273"/>
    <mergeCell ref="E273:G273"/>
    <mergeCell ref="H273:J273"/>
    <mergeCell ref="K273:L273"/>
    <mergeCell ref="N273:P273"/>
    <mergeCell ref="Q273:R273"/>
    <mergeCell ref="E274:G274"/>
    <mergeCell ref="H274:J274"/>
    <mergeCell ref="K274:L274"/>
    <mergeCell ref="N274:P274"/>
    <mergeCell ref="Q274:R274"/>
    <mergeCell ref="E275:G275"/>
    <mergeCell ref="H275:J275"/>
    <mergeCell ref="K275:L275"/>
    <mergeCell ref="N275:P275"/>
    <mergeCell ref="Q275:R275"/>
  </mergeCells>
  <printOptions/>
  <pageMargins left="0.511805555555555" right="0.511805555555555" top="0.7875" bottom="0.7875" header="0.511805555555555" footer="0.511805555555555"/>
  <pageSetup horizontalDpi="300" verticalDpi="300" orientation="landscape" paperSize="9" copies="1"/>
</worksheet>
</file>

<file path=xl/worksheets/sheet5.xml><?xml version="1.0" encoding="utf-8"?>
<worksheet xmlns="http://schemas.openxmlformats.org/spreadsheetml/2006/main" xmlns:r="http://schemas.openxmlformats.org/officeDocument/2006/relationships">
  <dimension ref="A1:J41"/>
  <sheetViews>
    <sheetView workbookViewId="0" topLeftCell="A1">
      <selection activeCell="L14" sqref="L14"/>
    </sheetView>
  </sheetViews>
  <sheetFormatPr defaultColWidth="9.140625" defaultRowHeight="15"/>
  <cols>
    <col min="1" max="1" width="51.140625" style="0" customWidth="1"/>
    <col min="2" max="2" width="8.7109375" style="0" customWidth="1"/>
    <col min="3" max="3" width="8.421875" style="0" customWidth="1"/>
    <col min="4" max="4" width="14.57421875" style="0" customWidth="1"/>
    <col min="5" max="5" width="12.57421875" style="0" customWidth="1"/>
    <col min="6" max="1025" width="8.7109375" style="0" customWidth="1"/>
  </cols>
  <sheetData>
    <row r="1" spans="1:8" ht="15">
      <c r="A1" s="193" t="s">
        <v>115</v>
      </c>
      <c r="B1" s="193"/>
      <c r="C1" s="193"/>
      <c r="D1" s="193"/>
      <c r="E1" s="193"/>
      <c r="F1" s="193"/>
      <c r="G1" s="193"/>
      <c r="H1" s="193"/>
    </row>
    <row r="2" spans="1:10" ht="25.5">
      <c r="A2" s="5" t="s">
        <v>7</v>
      </c>
      <c r="B2" s="5" t="s">
        <v>8</v>
      </c>
      <c r="C2" s="194" t="s">
        <v>707</v>
      </c>
      <c r="D2" s="194" t="s">
        <v>708</v>
      </c>
      <c r="E2" s="194" t="s">
        <v>709</v>
      </c>
      <c r="F2" s="195" t="s">
        <v>710</v>
      </c>
      <c r="G2" s="195"/>
      <c r="H2" s="195"/>
      <c r="J2" t="s">
        <v>711</v>
      </c>
    </row>
    <row r="3" spans="1:10" ht="15">
      <c r="A3" s="89" t="s">
        <v>712</v>
      </c>
      <c r="B3" s="46" t="s">
        <v>35</v>
      </c>
      <c r="C3" s="165">
        <v>72</v>
      </c>
      <c r="D3" s="165">
        <v>50</v>
      </c>
      <c r="E3" s="165">
        <f>C3*D3/(100)</f>
        <v>36</v>
      </c>
      <c r="F3" s="89" t="s">
        <v>713</v>
      </c>
      <c r="G3" s="89"/>
      <c r="H3" s="89"/>
      <c r="J3" t="s">
        <v>714</v>
      </c>
    </row>
    <row r="4" spans="1:10" ht="15">
      <c r="A4" s="89" t="s">
        <v>715</v>
      </c>
      <c r="B4" s="46" t="s">
        <v>35</v>
      </c>
      <c r="C4" s="165">
        <v>72</v>
      </c>
      <c r="D4" s="165">
        <v>50</v>
      </c>
      <c r="E4" s="165">
        <v>20</v>
      </c>
      <c r="F4" s="89" t="s">
        <v>716</v>
      </c>
      <c r="G4" s="89"/>
      <c r="H4" s="89"/>
      <c r="J4" t="s">
        <v>717</v>
      </c>
    </row>
    <row r="5" spans="1:10" ht="15">
      <c r="A5" s="89" t="s">
        <v>718</v>
      </c>
      <c r="B5" s="46" t="s">
        <v>35</v>
      </c>
      <c r="C5" s="165">
        <v>40</v>
      </c>
      <c r="D5" s="165">
        <v>50</v>
      </c>
      <c r="E5" s="165">
        <f>C5*D5/(100)</f>
        <v>20</v>
      </c>
      <c r="F5" s="89" t="s">
        <v>716</v>
      </c>
      <c r="G5" s="89"/>
      <c r="H5" s="89"/>
      <c r="J5" t="s">
        <v>719</v>
      </c>
    </row>
    <row r="6" spans="1:8" ht="15">
      <c r="A6" s="89" t="s">
        <v>720</v>
      </c>
      <c r="B6" s="46" t="s">
        <v>35</v>
      </c>
      <c r="C6" s="165">
        <v>9</v>
      </c>
      <c r="D6" s="165">
        <v>100</v>
      </c>
      <c r="E6" s="165">
        <v>9</v>
      </c>
      <c r="F6" s="89" t="s">
        <v>721</v>
      </c>
      <c r="G6" s="89"/>
      <c r="H6" s="89"/>
    </row>
    <row r="7" spans="1:8" ht="15">
      <c r="A7" s="89" t="s">
        <v>722</v>
      </c>
      <c r="B7" s="46" t="s">
        <v>35</v>
      </c>
      <c r="C7" s="165">
        <v>2</v>
      </c>
      <c r="D7" s="165">
        <v>100</v>
      </c>
      <c r="E7" s="165">
        <f>C7*D7/(100)</f>
        <v>2</v>
      </c>
      <c r="F7" s="89" t="s">
        <v>723</v>
      </c>
      <c r="G7" s="89"/>
      <c r="H7" s="89"/>
    </row>
    <row r="8" spans="1:8" ht="15">
      <c r="A8" s="89" t="s">
        <v>724</v>
      </c>
      <c r="B8" s="46" t="s">
        <v>102</v>
      </c>
      <c r="C8" s="165">
        <v>108</v>
      </c>
      <c r="D8" s="165">
        <v>50</v>
      </c>
      <c r="E8" s="165">
        <f>C8*D8/(100)</f>
        <v>54</v>
      </c>
      <c r="F8" s="89" t="s">
        <v>725</v>
      </c>
      <c r="G8" s="89"/>
      <c r="H8" s="89"/>
    </row>
    <row r="9" spans="1:8" ht="15">
      <c r="A9" s="89" t="s">
        <v>726</v>
      </c>
      <c r="B9" s="46" t="s">
        <v>102</v>
      </c>
      <c r="C9" s="165">
        <v>54</v>
      </c>
      <c r="D9" s="165">
        <v>50</v>
      </c>
      <c r="E9" s="165">
        <f>C9*D9/(100)</f>
        <v>27</v>
      </c>
      <c r="F9" s="89" t="s">
        <v>727</v>
      </c>
      <c r="G9" s="89"/>
      <c r="H9" s="89"/>
    </row>
    <row r="10" spans="1:8" ht="15">
      <c r="A10" s="89" t="s">
        <v>728</v>
      </c>
      <c r="B10" s="46" t="s">
        <v>102</v>
      </c>
      <c r="C10" s="165">
        <v>54</v>
      </c>
      <c r="D10" s="165">
        <v>50</v>
      </c>
      <c r="E10" s="165">
        <f>C10*D10/(100)</f>
        <v>27</v>
      </c>
      <c r="F10" s="89" t="s">
        <v>727</v>
      </c>
      <c r="G10" s="89"/>
      <c r="H10" s="89"/>
    </row>
    <row r="11" spans="1:8" ht="15">
      <c r="A11" s="89" t="s">
        <v>729</v>
      </c>
      <c r="B11" s="46" t="s">
        <v>102</v>
      </c>
      <c r="C11" s="165">
        <v>54</v>
      </c>
      <c r="D11" s="165">
        <v>50</v>
      </c>
      <c r="E11" s="165">
        <f>C11*D11/(100)</f>
        <v>27</v>
      </c>
      <c r="F11" s="89" t="s">
        <v>727</v>
      </c>
      <c r="G11" s="89"/>
      <c r="H11" s="89"/>
    </row>
    <row r="12" spans="1:8" ht="15">
      <c r="A12" s="89" t="s">
        <v>730</v>
      </c>
      <c r="B12" s="46" t="s">
        <v>102</v>
      </c>
      <c r="C12" s="165">
        <v>54</v>
      </c>
      <c r="D12" s="165">
        <v>50</v>
      </c>
      <c r="E12" s="165">
        <f>C12*D12/(100)</f>
        <v>27</v>
      </c>
      <c r="F12" s="89" t="s">
        <v>727</v>
      </c>
      <c r="G12" s="89"/>
      <c r="H12" s="89"/>
    </row>
    <row r="13" spans="1:8" ht="15">
      <c r="A13" s="89" t="s">
        <v>142</v>
      </c>
      <c r="B13" s="46" t="s">
        <v>35</v>
      </c>
      <c r="C13" s="165">
        <v>36</v>
      </c>
      <c r="D13" s="165">
        <v>100</v>
      </c>
      <c r="E13" s="165">
        <f>C13*D13/(100)</f>
        <v>36</v>
      </c>
      <c r="F13" s="89" t="s">
        <v>731</v>
      </c>
      <c r="G13" s="89"/>
      <c r="H13" s="89"/>
    </row>
    <row r="14" spans="1:8" ht="15">
      <c r="A14" s="89" t="s">
        <v>732</v>
      </c>
      <c r="B14" s="46" t="s">
        <v>35</v>
      </c>
      <c r="C14" s="165">
        <v>36</v>
      </c>
      <c r="D14" s="165">
        <v>50</v>
      </c>
      <c r="E14" s="165">
        <f>C14*D14/(100)</f>
        <v>18</v>
      </c>
      <c r="F14" s="89" t="s">
        <v>733</v>
      </c>
      <c r="G14" s="89"/>
      <c r="H14" s="89"/>
    </row>
    <row r="15" spans="1:8" ht="15">
      <c r="A15" s="89" t="s">
        <v>734</v>
      </c>
      <c r="B15" s="46" t="s">
        <v>35</v>
      </c>
      <c r="C15" s="165">
        <v>20</v>
      </c>
      <c r="D15" s="165">
        <v>50</v>
      </c>
      <c r="E15" s="165">
        <f>C15*D15/(100)</f>
        <v>10</v>
      </c>
      <c r="F15" s="89" t="s">
        <v>735</v>
      </c>
      <c r="G15" s="89"/>
      <c r="H15" s="89"/>
    </row>
    <row r="16" spans="1:8" ht="15">
      <c r="A16" s="89" t="s">
        <v>736</v>
      </c>
      <c r="B16" s="46" t="s">
        <v>35</v>
      </c>
      <c r="C16" s="165">
        <v>16</v>
      </c>
      <c r="D16" s="165">
        <v>50</v>
      </c>
      <c r="E16" s="165">
        <f>C16*D16/(100)</f>
        <v>8</v>
      </c>
      <c r="F16" s="89" t="s">
        <v>737</v>
      </c>
      <c r="G16" s="89"/>
      <c r="H16" s="89"/>
    </row>
    <row r="17" spans="1:8" ht="15">
      <c r="A17" s="89" t="s">
        <v>738</v>
      </c>
      <c r="B17" s="46" t="s">
        <v>35</v>
      </c>
      <c r="C17" s="165">
        <v>8</v>
      </c>
      <c r="D17" s="165">
        <v>50</v>
      </c>
      <c r="E17" s="165">
        <f>C17*D17/(100)</f>
        <v>4</v>
      </c>
      <c r="F17" s="89" t="s">
        <v>739</v>
      </c>
      <c r="G17" s="89"/>
      <c r="H17" s="89"/>
    </row>
    <row r="18" spans="1:8" ht="15">
      <c r="A18" s="89" t="s">
        <v>740</v>
      </c>
      <c r="B18" s="46" t="s">
        <v>35</v>
      </c>
      <c r="C18" s="165">
        <v>2</v>
      </c>
      <c r="D18" s="165">
        <v>100</v>
      </c>
      <c r="E18" s="196">
        <v>2</v>
      </c>
      <c r="F18" s="89" t="s">
        <v>741</v>
      </c>
      <c r="G18" s="89"/>
      <c r="H18" s="89"/>
    </row>
    <row r="19" spans="1:8" ht="15">
      <c r="A19" s="89" t="s">
        <v>742</v>
      </c>
      <c r="B19" s="46" t="s">
        <v>35</v>
      </c>
      <c r="C19" s="165">
        <v>4</v>
      </c>
      <c r="D19" s="165">
        <v>100</v>
      </c>
      <c r="E19" s="196">
        <v>4</v>
      </c>
      <c r="F19" s="89" t="s">
        <v>743</v>
      </c>
      <c r="G19" s="89"/>
      <c r="H19" s="89"/>
    </row>
    <row r="20" spans="1:8" ht="15">
      <c r="A20" s="89" t="s">
        <v>161</v>
      </c>
      <c r="B20" s="46" t="s">
        <v>35</v>
      </c>
      <c r="C20" s="165">
        <v>3600</v>
      </c>
      <c r="D20" s="165">
        <v>50</v>
      </c>
      <c r="E20" s="165">
        <f>C20*D20/(100)</f>
        <v>1800</v>
      </c>
      <c r="F20" s="89" t="s">
        <v>744</v>
      </c>
      <c r="G20" s="89"/>
      <c r="H20" s="89"/>
    </row>
    <row r="21" spans="1:8" ht="15">
      <c r="A21" s="89" t="s">
        <v>745</v>
      </c>
      <c r="B21" s="46" t="s">
        <v>35</v>
      </c>
      <c r="C21" s="165">
        <v>3600</v>
      </c>
      <c r="D21" s="165">
        <v>50</v>
      </c>
      <c r="E21" s="165">
        <f>C21*D21/(100)</f>
        <v>1800</v>
      </c>
      <c r="F21" s="89" t="s">
        <v>744</v>
      </c>
      <c r="G21" s="89"/>
      <c r="H21" s="89"/>
    </row>
    <row r="22" spans="1:8" ht="15">
      <c r="A22" s="89" t="s">
        <v>746</v>
      </c>
      <c r="B22" s="46" t="s">
        <v>35</v>
      </c>
      <c r="C22" s="165">
        <v>3600</v>
      </c>
      <c r="D22" s="165">
        <v>50</v>
      </c>
      <c r="E22" s="165">
        <f>C22*D22/(100)</f>
        <v>1800</v>
      </c>
      <c r="F22" s="89" t="s">
        <v>744</v>
      </c>
      <c r="G22" s="89"/>
      <c r="H22" s="89"/>
    </row>
    <row r="23" spans="1:8" ht="15">
      <c r="A23" s="89" t="s">
        <v>747</v>
      </c>
      <c r="B23" s="46" t="s">
        <v>35</v>
      </c>
      <c r="C23" s="165">
        <v>36</v>
      </c>
      <c r="D23" s="165">
        <v>100</v>
      </c>
      <c r="E23" s="165">
        <f>C23*D23/(100)</f>
        <v>36</v>
      </c>
      <c r="F23" s="89" t="s">
        <v>748</v>
      </c>
      <c r="G23" s="89"/>
      <c r="H23" s="89"/>
    </row>
    <row r="24" spans="1:8" ht="15">
      <c r="A24" s="89" t="s">
        <v>749</v>
      </c>
      <c r="B24" s="46" t="s">
        <v>35</v>
      </c>
      <c r="C24" s="165">
        <v>36</v>
      </c>
      <c r="D24" s="165">
        <v>50</v>
      </c>
      <c r="E24" s="165">
        <f>C24*D24/(100)</f>
        <v>18</v>
      </c>
      <c r="F24" s="89" t="s">
        <v>748</v>
      </c>
      <c r="G24" s="89"/>
      <c r="H24" s="89"/>
    </row>
    <row r="25" spans="1:8" ht="15">
      <c r="A25" s="89" t="s">
        <v>750</v>
      </c>
      <c r="B25" s="46" t="s">
        <v>35</v>
      </c>
      <c r="C25" s="165">
        <v>22</v>
      </c>
      <c r="D25" s="165">
        <v>50</v>
      </c>
      <c r="E25" s="165">
        <v>11</v>
      </c>
      <c r="F25" s="89" t="s">
        <v>751</v>
      </c>
      <c r="G25" s="89"/>
      <c r="H25" s="89"/>
    </row>
    <row r="26" spans="1:8" ht="15">
      <c r="A26" s="89" t="s">
        <v>752</v>
      </c>
      <c r="B26" s="46" t="s">
        <v>35</v>
      </c>
      <c r="C26" s="165">
        <v>12</v>
      </c>
      <c r="D26" s="165">
        <v>50</v>
      </c>
      <c r="E26" s="165">
        <f>C26*D26/(100)</f>
        <v>6</v>
      </c>
      <c r="F26" s="89" t="s">
        <v>753</v>
      </c>
      <c r="G26" s="89"/>
      <c r="H26" s="89"/>
    </row>
    <row r="27" spans="1:8" ht="15">
      <c r="A27" s="89" t="s">
        <v>754</v>
      </c>
      <c r="B27" s="46" t="s">
        <v>35</v>
      </c>
      <c r="C27" s="165">
        <v>2</v>
      </c>
      <c r="D27" s="165">
        <v>100</v>
      </c>
      <c r="E27" s="165">
        <v>2</v>
      </c>
      <c r="F27" s="89" t="s">
        <v>741</v>
      </c>
      <c r="G27" s="89"/>
      <c r="H27" s="89"/>
    </row>
    <row r="28" spans="1:8" ht="15">
      <c r="A28" s="89" t="s">
        <v>755</v>
      </c>
      <c r="B28" s="46" t="s">
        <v>35</v>
      </c>
      <c r="C28" s="165">
        <v>12</v>
      </c>
      <c r="D28" s="165">
        <v>50</v>
      </c>
      <c r="E28" s="165">
        <f>C28*D28/(100)</f>
        <v>6</v>
      </c>
      <c r="F28" s="89" t="s">
        <v>753</v>
      </c>
      <c r="G28" s="89"/>
      <c r="H28" s="89"/>
    </row>
    <row r="29" spans="1:8" ht="15">
      <c r="A29" s="89" t="s">
        <v>756</v>
      </c>
      <c r="B29" s="46" t="s">
        <v>35</v>
      </c>
      <c r="C29" s="165">
        <v>2</v>
      </c>
      <c r="D29" s="165">
        <v>100</v>
      </c>
      <c r="E29" s="165">
        <v>2</v>
      </c>
      <c r="F29" s="89" t="s">
        <v>741</v>
      </c>
      <c r="G29" s="89"/>
      <c r="H29" s="89"/>
    </row>
    <row r="30" spans="1:8" ht="15">
      <c r="A30" s="89" t="s">
        <v>757</v>
      </c>
      <c r="B30" s="46" t="s">
        <v>35</v>
      </c>
      <c r="C30" s="165">
        <v>3</v>
      </c>
      <c r="D30" s="165">
        <v>100</v>
      </c>
      <c r="E30" s="165">
        <v>3</v>
      </c>
      <c r="F30" s="89" t="s">
        <v>758</v>
      </c>
      <c r="G30" s="89"/>
      <c r="H30" s="89"/>
    </row>
    <row r="31" spans="1:8" ht="15">
      <c r="A31" s="89" t="s">
        <v>759</v>
      </c>
      <c r="B31" s="46" t="s">
        <v>102</v>
      </c>
      <c r="C31" s="165">
        <v>140</v>
      </c>
      <c r="D31" s="165">
        <v>50</v>
      </c>
      <c r="E31" s="165">
        <f>C31*D31/(100)</f>
        <v>70</v>
      </c>
      <c r="F31" s="89" t="s">
        <v>760</v>
      </c>
      <c r="G31" s="89"/>
      <c r="H31" s="89"/>
    </row>
    <row r="32" spans="1:8" ht="15">
      <c r="A32" s="89" t="s">
        <v>761</v>
      </c>
      <c r="B32" s="46" t="s">
        <v>102</v>
      </c>
      <c r="C32" s="165">
        <v>140</v>
      </c>
      <c r="D32" s="165">
        <v>50</v>
      </c>
      <c r="E32" s="165">
        <f>C32*D32/(100)</f>
        <v>70</v>
      </c>
      <c r="F32" s="89" t="s">
        <v>760</v>
      </c>
      <c r="G32" s="89"/>
      <c r="H32" s="89"/>
    </row>
    <row r="33" spans="1:8" ht="15">
      <c r="A33" s="89" t="s">
        <v>762</v>
      </c>
      <c r="B33" s="46" t="s">
        <v>102</v>
      </c>
      <c r="C33" s="165">
        <v>400</v>
      </c>
      <c r="D33" s="165">
        <v>50</v>
      </c>
      <c r="E33" s="165">
        <f>C33*D33/(100)</f>
        <v>200</v>
      </c>
      <c r="F33" s="89" t="s">
        <v>763</v>
      </c>
      <c r="G33" s="89"/>
      <c r="H33" s="89"/>
    </row>
    <row r="34" spans="1:8" ht="15">
      <c r="A34" s="89" t="s">
        <v>764</v>
      </c>
      <c r="B34" s="165" t="s">
        <v>35</v>
      </c>
      <c r="C34" s="165">
        <v>108</v>
      </c>
      <c r="D34" s="165">
        <v>50</v>
      </c>
      <c r="E34" s="165">
        <f>C34*D34/(100)</f>
        <v>54</v>
      </c>
      <c r="F34" s="89" t="s">
        <v>765</v>
      </c>
      <c r="G34" s="89"/>
      <c r="H34" s="89"/>
    </row>
    <row r="35" spans="1:8" ht="15">
      <c r="A35" s="89" t="s">
        <v>766</v>
      </c>
      <c r="B35" s="165" t="s">
        <v>35</v>
      </c>
      <c r="C35" s="165">
        <v>36</v>
      </c>
      <c r="D35" s="165">
        <v>50</v>
      </c>
      <c r="E35" s="165">
        <f>C35*D35/(100)</f>
        <v>18</v>
      </c>
      <c r="F35" s="89" t="s">
        <v>767</v>
      </c>
      <c r="G35" s="89"/>
      <c r="H35" s="89"/>
    </row>
    <row r="36" spans="1:8" ht="15">
      <c r="A36" s="89" t="s">
        <v>196</v>
      </c>
      <c r="B36" s="165" t="s">
        <v>35</v>
      </c>
      <c r="C36" s="165">
        <v>36</v>
      </c>
      <c r="D36" s="165">
        <v>50</v>
      </c>
      <c r="E36" s="165">
        <f>C36*D36/(100)</f>
        <v>18</v>
      </c>
      <c r="F36" s="89" t="s">
        <v>768</v>
      </c>
      <c r="G36" s="89"/>
      <c r="H36" s="89"/>
    </row>
    <row r="37" spans="1:8" ht="15">
      <c r="A37" s="89" t="s">
        <v>198</v>
      </c>
      <c r="B37" s="165" t="s">
        <v>35</v>
      </c>
      <c r="C37" s="165">
        <v>36</v>
      </c>
      <c r="D37" s="165">
        <v>50</v>
      </c>
      <c r="E37" s="165">
        <f>C37*D37/(100)</f>
        <v>18</v>
      </c>
      <c r="F37" s="89" t="s">
        <v>768</v>
      </c>
      <c r="G37" s="89"/>
      <c r="H37" s="89"/>
    </row>
    <row r="38" spans="1:8" ht="15">
      <c r="A38" s="89" t="s">
        <v>200</v>
      </c>
      <c r="B38" s="165" t="s">
        <v>35</v>
      </c>
      <c r="C38" s="165">
        <v>7</v>
      </c>
      <c r="D38" s="165">
        <v>100</v>
      </c>
      <c r="E38" s="165">
        <v>7</v>
      </c>
      <c r="F38" s="89" t="s">
        <v>769</v>
      </c>
      <c r="G38" s="89"/>
      <c r="H38" s="89"/>
    </row>
    <row r="39" spans="1:8" ht="15">
      <c r="A39" s="89" t="s">
        <v>770</v>
      </c>
      <c r="B39" s="165" t="s">
        <v>35</v>
      </c>
      <c r="C39" s="165">
        <v>21</v>
      </c>
      <c r="D39" s="165">
        <v>100</v>
      </c>
      <c r="E39" s="165">
        <v>21</v>
      </c>
      <c r="F39" s="89" t="s">
        <v>771</v>
      </c>
      <c r="G39" s="89"/>
      <c r="H39" s="89"/>
    </row>
    <row r="40" spans="1:8" ht="15">
      <c r="A40" s="89" t="s">
        <v>205</v>
      </c>
      <c r="B40" s="165" t="s">
        <v>35</v>
      </c>
      <c r="C40" s="165">
        <v>21</v>
      </c>
      <c r="D40" s="165">
        <v>100</v>
      </c>
      <c r="E40" s="165">
        <v>21</v>
      </c>
      <c r="F40" s="89" t="s">
        <v>771</v>
      </c>
      <c r="G40" s="89"/>
      <c r="H40" s="89"/>
    </row>
    <row r="41" spans="1:8" ht="15">
      <c r="A41" s="89" t="s">
        <v>207</v>
      </c>
      <c r="B41" s="165" t="s">
        <v>35</v>
      </c>
      <c r="C41" s="165">
        <v>72</v>
      </c>
      <c r="D41" s="165">
        <v>100</v>
      </c>
      <c r="E41" s="165">
        <f>C41*D41/(100)</f>
        <v>72</v>
      </c>
      <c r="F41" s="89" t="s">
        <v>768</v>
      </c>
      <c r="G41" s="89"/>
      <c r="H41" s="89"/>
    </row>
  </sheetData>
  <mergeCells count="41">
    <mergeCell ref="A1:H1"/>
    <mergeCell ref="F2:H2"/>
    <mergeCell ref="F3:H3"/>
    <mergeCell ref="F4:H4"/>
    <mergeCell ref="F5:H5"/>
    <mergeCell ref="F6:H6"/>
    <mergeCell ref="F7:H7"/>
    <mergeCell ref="F8:H8"/>
    <mergeCell ref="F9:H9"/>
    <mergeCell ref="F10: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s>
  <printOptions/>
  <pageMargins left="0.511805555555555" right="0.511805555555555" top="0.7875" bottom="0.7875" header="0.511805555555555" footer="0.511805555555555"/>
  <pageSetup horizontalDpi="300" verticalDpi="300" orientation="landscape" paperSize="9" copies="1"/>
</worksheet>
</file>

<file path=xl/worksheets/sheet6.xml><?xml version="1.0" encoding="utf-8"?>
<worksheet xmlns="http://schemas.openxmlformats.org/spreadsheetml/2006/main" xmlns:r="http://schemas.openxmlformats.org/officeDocument/2006/relationships">
  <dimension ref="A1:L14"/>
  <sheetViews>
    <sheetView showGridLines="0" workbookViewId="0" topLeftCell="A1">
      <selection activeCell="C3" sqref="C3"/>
    </sheetView>
  </sheetViews>
  <sheetFormatPr defaultColWidth="9.140625" defaultRowHeight="15"/>
  <cols>
    <col min="1" max="1025" width="8.7109375" style="0" customWidth="1"/>
  </cols>
  <sheetData>
    <row r="1" spans="1:12" ht="15">
      <c r="A1" s="197" t="s">
        <v>772</v>
      </c>
      <c r="B1" s="197"/>
      <c r="C1" s="197"/>
      <c r="D1" s="197"/>
      <c r="E1" s="197"/>
      <c r="F1" s="197"/>
      <c r="G1" s="197"/>
      <c r="H1" s="197"/>
      <c r="I1" s="197"/>
      <c r="J1" s="197"/>
      <c r="K1" s="197"/>
      <c r="L1" s="197"/>
    </row>
    <row r="2" spans="1:12" ht="15">
      <c r="A2" s="198"/>
      <c r="B2" s="198"/>
      <c r="C2" s="198"/>
      <c r="D2" s="198"/>
      <c r="E2" s="198"/>
      <c r="F2" s="198"/>
      <c r="G2" s="198"/>
      <c r="H2" s="198"/>
      <c r="I2" s="198"/>
      <c r="J2" s="198"/>
      <c r="K2" s="198"/>
      <c r="L2" s="198"/>
    </row>
    <row r="3" spans="1:12" ht="15.75">
      <c r="A3" s="198"/>
      <c r="B3" s="198"/>
      <c r="C3" s="198"/>
      <c r="D3" s="198"/>
      <c r="E3" s="199" t="s">
        <v>773</v>
      </c>
      <c r="F3" s="199"/>
      <c r="G3" s="199"/>
      <c r="H3" s="200"/>
      <c r="I3" s="198"/>
      <c r="J3" s="198"/>
      <c r="K3" s="198"/>
      <c r="L3" s="198"/>
    </row>
    <row r="4" spans="1:12" ht="15.75" customHeight="1">
      <c r="A4" s="201" t="s">
        <v>774</v>
      </c>
      <c r="B4" s="201"/>
      <c r="C4" s="201"/>
      <c r="D4" s="201"/>
      <c r="E4" s="202" t="s">
        <v>775</v>
      </c>
      <c r="F4" s="202"/>
      <c r="G4" s="202"/>
      <c r="H4" s="203" t="s">
        <v>776</v>
      </c>
      <c r="I4" s="198"/>
      <c r="J4" s="204" t="s">
        <v>777</v>
      </c>
      <c r="K4" s="204"/>
      <c r="L4" s="205" t="s">
        <v>776</v>
      </c>
    </row>
    <row r="5" spans="1:12" ht="15">
      <c r="A5" s="206" t="s">
        <v>778</v>
      </c>
      <c r="B5" s="207" t="s">
        <v>779</v>
      </c>
      <c r="C5" s="207"/>
      <c r="D5" s="207"/>
      <c r="E5" s="208">
        <v>0.057</v>
      </c>
      <c r="F5" s="208"/>
      <c r="G5" s="208"/>
      <c r="H5" s="209">
        <v>5.7</v>
      </c>
      <c r="I5" s="198"/>
      <c r="J5" s="210" t="s">
        <v>780</v>
      </c>
      <c r="K5" s="210"/>
      <c r="L5" s="211">
        <v>0.65</v>
      </c>
    </row>
    <row r="6" spans="1:12" ht="15">
      <c r="A6" s="212" t="s">
        <v>781</v>
      </c>
      <c r="B6" s="213" t="s">
        <v>782</v>
      </c>
      <c r="C6" s="213"/>
      <c r="D6" s="213"/>
      <c r="E6" s="214">
        <v>0.0035</v>
      </c>
      <c r="F6" s="214"/>
      <c r="G6" s="214"/>
      <c r="H6" s="215">
        <v>0.35</v>
      </c>
      <c r="I6" s="198"/>
      <c r="J6" s="216" t="s">
        <v>783</v>
      </c>
      <c r="K6" s="216"/>
      <c r="L6" s="217">
        <v>3</v>
      </c>
    </row>
    <row r="7" spans="1:12" ht="15">
      <c r="A7" s="212" t="s">
        <v>784</v>
      </c>
      <c r="B7" s="213" t="s">
        <v>785</v>
      </c>
      <c r="C7" s="213"/>
      <c r="D7" s="213"/>
      <c r="E7" s="214">
        <v>0.0035</v>
      </c>
      <c r="F7" s="214"/>
      <c r="G7" s="214"/>
      <c r="H7" s="215">
        <v>0.35</v>
      </c>
      <c r="I7" s="198"/>
      <c r="J7" s="210" t="s">
        <v>786</v>
      </c>
      <c r="K7" s="210"/>
      <c r="L7" s="211">
        <v>2</v>
      </c>
    </row>
    <row r="8" spans="1:12" ht="15">
      <c r="A8" s="212" t="s">
        <v>787</v>
      </c>
      <c r="B8" s="213" t="s">
        <v>788</v>
      </c>
      <c r="C8" s="213"/>
      <c r="D8" s="213"/>
      <c r="E8" s="214">
        <v>0.005</v>
      </c>
      <c r="F8" s="214"/>
      <c r="G8" s="214"/>
      <c r="H8" s="215">
        <v>0.5</v>
      </c>
      <c r="I8" s="198"/>
      <c r="J8" s="218" t="s">
        <v>789</v>
      </c>
      <c r="K8" s="218"/>
      <c r="L8" s="219"/>
    </row>
    <row r="9" spans="1:12" ht="15.75">
      <c r="A9" s="212" t="s">
        <v>213</v>
      </c>
      <c r="B9" s="213" t="s">
        <v>790</v>
      </c>
      <c r="C9" s="213"/>
      <c r="D9" s="213"/>
      <c r="E9" s="214">
        <v>0.057</v>
      </c>
      <c r="F9" s="214"/>
      <c r="G9" s="214"/>
      <c r="H9" s="215">
        <v>5.7</v>
      </c>
      <c r="I9" s="198"/>
      <c r="J9" s="220" t="s">
        <v>791</v>
      </c>
      <c r="K9" s="220"/>
      <c r="L9" s="221">
        <f>SUM(L5:L8)</f>
        <v>5.65</v>
      </c>
    </row>
    <row r="10" spans="1:12" ht="15.75">
      <c r="A10" s="222" t="s">
        <v>792</v>
      </c>
      <c r="B10" s="223" t="s">
        <v>793</v>
      </c>
      <c r="C10" s="223"/>
      <c r="D10" s="223"/>
      <c r="E10" s="224">
        <v>0.0565</v>
      </c>
      <c r="F10" s="224"/>
      <c r="G10" s="224"/>
      <c r="H10" s="225">
        <v>5.65</v>
      </c>
      <c r="I10" s="198"/>
      <c r="J10" s="198"/>
      <c r="K10" s="198"/>
      <c r="L10" s="198"/>
    </row>
    <row r="11" spans="1:12" ht="15.75">
      <c r="A11" s="198"/>
      <c r="B11" s="226"/>
      <c r="C11" s="226"/>
      <c r="D11" s="226"/>
      <c r="E11" s="226"/>
      <c r="F11" s="226"/>
      <c r="G11" s="226"/>
      <c r="H11" s="198"/>
      <c r="I11" s="198"/>
      <c r="J11" s="198"/>
      <c r="K11" s="198"/>
      <c r="L11" s="198"/>
    </row>
    <row r="12" spans="1:12" ht="15.75">
      <c r="A12" s="227" t="s">
        <v>794</v>
      </c>
      <c r="B12" s="228">
        <f>((((1+SUM(E5:G7))*(1+E8)*(1+E9))/(1-E10))-1)*100</f>
        <v>19.795573926868</v>
      </c>
      <c r="C12" s="228"/>
      <c r="D12" s="228"/>
      <c r="E12" s="226"/>
      <c r="F12" s="226"/>
      <c r="G12" s="226"/>
      <c r="H12" s="198"/>
      <c r="I12" s="198"/>
      <c r="J12" s="198"/>
      <c r="K12" s="198"/>
      <c r="L12" s="198"/>
    </row>
    <row r="13" spans="1:12" ht="15">
      <c r="A13" s="198"/>
      <c r="B13" s="226"/>
      <c r="C13" s="226"/>
      <c r="D13" s="226"/>
      <c r="E13" s="226"/>
      <c r="F13" s="226"/>
      <c r="G13" s="226"/>
      <c r="H13" s="198"/>
      <c r="I13" s="198"/>
      <c r="J13" s="198"/>
      <c r="K13" s="198"/>
      <c r="L13" s="198"/>
    </row>
    <row r="14" spans="1:12" ht="15" customHeight="1">
      <c r="A14" s="229" t="s">
        <v>795</v>
      </c>
      <c r="B14" s="229"/>
      <c r="C14" s="229"/>
      <c r="D14" s="229"/>
      <c r="E14" s="229"/>
      <c r="F14" s="229"/>
      <c r="G14" s="229"/>
      <c r="H14" s="229"/>
      <c r="I14" s="229"/>
      <c r="J14" s="229"/>
      <c r="K14" s="229"/>
      <c r="L14" s="229"/>
    </row>
  </sheetData>
  <mergeCells count="29">
    <mergeCell ref="A1:L1"/>
    <mergeCell ref="E3:G3"/>
    <mergeCell ref="A4:D4"/>
    <mergeCell ref="E4:G4"/>
    <mergeCell ref="J4:K4"/>
    <mergeCell ref="B5:D5"/>
    <mergeCell ref="E5:G5"/>
    <mergeCell ref="J5:K5"/>
    <mergeCell ref="B6:D6"/>
    <mergeCell ref="E6:G6"/>
    <mergeCell ref="J6:K6"/>
    <mergeCell ref="B7:D7"/>
    <mergeCell ref="E7:G7"/>
    <mergeCell ref="J7:K7"/>
    <mergeCell ref="B8:D8"/>
    <mergeCell ref="E8:G8"/>
    <mergeCell ref="J8:K8"/>
    <mergeCell ref="B9:D9"/>
    <mergeCell ref="E9:G9"/>
    <mergeCell ref="J9:K9"/>
    <mergeCell ref="B10:D10"/>
    <mergeCell ref="E10:G10"/>
    <mergeCell ref="B11:D11"/>
    <mergeCell ref="E11:G11"/>
    <mergeCell ref="B12:D12"/>
    <mergeCell ref="E12:G12"/>
    <mergeCell ref="B13:D13"/>
    <mergeCell ref="E13:G13"/>
    <mergeCell ref="A14:L16"/>
  </mergeCells>
  <printOptions/>
  <pageMargins left="0.511805555555555" right="0.511805555555555" top="0.7875" bottom="0.7875" header="0.511805555555555" footer="0.511805555555555"/>
  <pageSetup horizontalDpi="300" verticalDpi="300" orientation="portrait" paperSize="9" copies="1"/>
  <drawing r:id="rId1"/>
</worksheet>
</file>

<file path=xl/worksheets/sheet7.xml><?xml version="1.0" encoding="utf-8"?>
<worksheet xmlns="http://schemas.openxmlformats.org/spreadsheetml/2006/main" xmlns:r="http://schemas.openxmlformats.org/officeDocument/2006/relationships">
  <dimension ref="A1:N22"/>
  <sheetViews>
    <sheetView workbookViewId="0" topLeftCell="A6">
      <selection activeCell="A1" sqref="A1"/>
    </sheetView>
  </sheetViews>
  <sheetFormatPr defaultColWidth="9.140625" defaultRowHeight="15"/>
  <cols>
    <col min="1" max="3" width="8.7109375" style="0" customWidth="1"/>
    <col min="4" max="4" width="5.421875" style="0" customWidth="1"/>
    <col min="5" max="5" width="3.00390625" style="0" customWidth="1"/>
    <col min="6" max="6" width="2.28125" style="0" customWidth="1"/>
    <col min="7" max="7" width="2.00390625" style="0" customWidth="1"/>
    <col min="8" max="8" width="2.421875" style="0" customWidth="1"/>
    <col min="9" max="9" width="9.57421875" style="0" customWidth="1"/>
    <col min="10" max="10" width="6.421875" style="0" customWidth="1"/>
    <col min="11" max="11" width="4.57421875" style="0" customWidth="1"/>
    <col min="12" max="12" width="20.421875" style="0" customWidth="1"/>
    <col min="13" max="13" width="15.28125" style="0" customWidth="1"/>
    <col min="14" max="14" width="13.57421875" style="0" customWidth="1"/>
    <col min="15" max="1025" width="8.7109375" style="0" customWidth="1"/>
  </cols>
  <sheetData>
    <row r="1" spans="1:14" ht="15" customHeight="1">
      <c r="A1" s="230" t="s">
        <v>796</v>
      </c>
      <c r="B1" s="230"/>
      <c r="C1" s="230"/>
      <c r="D1" s="230"/>
      <c r="E1" s="230"/>
      <c r="F1" s="230"/>
      <c r="G1" s="230"/>
      <c r="H1" s="230"/>
      <c r="I1" s="230"/>
      <c r="J1" s="230"/>
      <c r="K1" s="230"/>
      <c r="L1" s="231" t="s">
        <v>797</v>
      </c>
      <c r="M1" s="231"/>
      <c r="N1" s="231"/>
    </row>
    <row r="2" spans="1:14" ht="15">
      <c r="A2" s="230"/>
      <c r="B2" s="230"/>
      <c r="C2" s="230"/>
      <c r="D2" s="230"/>
      <c r="E2" s="230"/>
      <c r="F2" s="230"/>
      <c r="G2" s="230"/>
      <c r="H2" s="230"/>
      <c r="I2" s="230"/>
      <c r="J2" s="230"/>
      <c r="K2" s="230"/>
      <c r="L2" s="231"/>
      <c r="M2" s="231"/>
      <c r="N2" s="231"/>
    </row>
    <row r="3" spans="1:14" ht="15">
      <c r="A3" s="232" t="s">
        <v>798</v>
      </c>
      <c r="B3" s="232"/>
      <c r="C3" s="232"/>
      <c r="D3" s="232"/>
      <c r="E3" s="232"/>
      <c r="F3" s="232"/>
      <c r="G3" s="232"/>
      <c r="H3" s="232"/>
      <c r="I3" s="232"/>
      <c r="J3" s="232"/>
      <c r="K3" s="232"/>
      <c r="L3" s="231"/>
      <c r="M3" s="231"/>
      <c r="N3" s="231"/>
    </row>
    <row r="4" spans="1:14" ht="15.75">
      <c r="A4" s="232" t="s">
        <v>799</v>
      </c>
      <c r="B4" s="232"/>
      <c r="C4" s="232"/>
      <c r="D4" s="232"/>
      <c r="E4" s="232"/>
      <c r="F4" s="232"/>
      <c r="G4" s="232"/>
      <c r="H4" s="232"/>
      <c r="I4" s="232"/>
      <c r="J4" s="232"/>
      <c r="K4" s="232"/>
      <c r="L4" s="231"/>
      <c r="M4" s="231"/>
      <c r="N4" s="231"/>
    </row>
    <row r="5" spans="1:14" ht="15">
      <c r="A5" s="233" t="s">
        <v>800</v>
      </c>
      <c r="B5" s="234" t="s">
        <v>801</v>
      </c>
      <c r="C5" s="234"/>
      <c r="D5" s="234"/>
      <c r="E5" s="234"/>
      <c r="F5" s="234"/>
      <c r="G5" s="234"/>
      <c r="H5" s="234"/>
      <c r="I5" s="235" t="s">
        <v>802</v>
      </c>
      <c r="J5" s="236" t="s">
        <v>803</v>
      </c>
      <c r="K5" s="236"/>
      <c r="L5" s="231"/>
      <c r="M5" s="231"/>
      <c r="N5" s="231"/>
    </row>
    <row r="6" spans="1:14" ht="15.75">
      <c r="A6" s="237" t="s">
        <v>804</v>
      </c>
      <c r="B6" s="238" t="s">
        <v>805</v>
      </c>
      <c r="C6" s="238"/>
      <c r="D6" s="238"/>
      <c r="E6" s="238"/>
      <c r="F6" s="238"/>
      <c r="G6" s="238"/>
      <c r="H6" s="238"/>
      <c r="I6" s="239" t="s">
        <v>806</v>
      </c>
      <c r="J6" s="240"/>
      <c r="K6" s="155">
        <v>2</v>
      </c>
      <c r="L6" s="231"/>
      <c r="M6" s="231"/>
      <c r="N6" s="231"/>
    </row>
    <row r="7" spans="1:14" ht="15.75">
      <c r="A7" s="237" t="s">
        <v>807</v>
      </c>
      <c r="B7" s="226" t="s">
        <v>808</v>
      </c>
      <c r="C7" s="226"/>
      <c r="D7" s="226"/>
      <c r="E7" s="226"/>
      <c r="F7" s="226"/>
      <c r="G7" s="226"/>
      <c r="H7" s="226"/>
      <c r="I7" s="226"/>
      <c r="J7" s="226"/>
      <c r="K7" s="226"/>
      <c r="L7" s="241" t="s">
        <v>809</v>
      </c>
      <c r="M7" s="241"/>
      <c r="N7" s="241"/>
    </row>
    <row r="8" spans="1:14" ht="30" customHeight="1">
      <c r="A8" s="242" t="s">
        <v>810</v>
      </c>
      <c r="B8" s="242"/>
      <c r="C8" s="242"/>
      <c r="D8" s="242"/>
      <c r="E8" s="242"/>
      <c r="F8" s="242"/>
      <c r="G8" s="242"/>
      <c r="H8" s="242"/>
      <c r="I8" s="242"/>
      <c r="J8" s="242"/>
      <c r="K8" s="242"/>
      <c r="L8" s="243" t="s">
        <v>811</v>
      </c>
      <c r="M8" s="243" t="s">
        <v>812</v>
      </c>
      <c r="N8" s="244" t="s">
        <v>813</v>
      </c>
    </row>
    <row r="9" spans="1:14" ht="15">
      <c r="A9" s="122" t="s">
        <v>814</v>
      </c>
      <c r="B9" s="245" t="s">
        <v>815</v>
      </c>
      <c r="C9" s="245" t="s">
        <v>816</v>
      </c>
      <c r="D9" s="246" t="s">
        <v>817</v>
      </c>
      <c r="E9" s="246"/>
      <c r="F9" s="246"/>
      <c r="G9" s="246"/>
      <c r="H9" s="246"/>
      <c r="I9" s="246"/>
      <c r="J9" s="246"/>
      <c r="K9" s="246"/>
      <c r="L9" s="243"/>
      <c r="M9" s="243"/>
      <c r="N9" s="244"/>
    </row>
    <row r="10" spans="1:14" ht="15">
      <c r="A10" s="88">
        <v>1</v>
      </c>
      <c r="B10" s="247">
        <v>0.85</v>
      </c>
      <c r="C10" s="165" t="s">
        <v>213</v>
      </c>
      <c r="D10" s="248" t="s">
        <v>212</v>
      </c>
      <c r="E10" s="248"/>
      <c r="F10" s="248"/>
      <c r="G10" s="248"/>
      <c r="H10" s="248"/>
      <c r="I10" s="248"/>
      <c r="J10" s="248"/>
      <c r="K10" s="248"/>
      <c r="L10" s="165" t="s">
        <v>818</v>
      </c>
      <c r="M10" s="165">
        <v>100</v>
      </c>
      <c r="N10" s="249">
        <v>1.7</v>
      </c>
    </row>
    <row r="11" spans="1:14" ht="32.25" customHeight="1">
      <c r="A11" s="88">
        <f>A10+1</f>
        <v>2</v>
      </c>
      <c r="B11" s="250">
        <v>1</v>
      </c>
      <c r="C11" s="165" t="s">
        <v>819</v>
      </c>
      <c r="D11" s="251" t="s">
        <v>820</v>
      </c>
      <c r="E11" s="251"/>
      <c r="F11" s="251"/>
      <c r="G11" s="251"/>
      <c r="H11" s="251"/>
      <c r="I11" s="251"/>
      <c r="J11" s="251"/>
      <c r="K11" s="251"/>
      <c r="L11" s="165" t="s">
        <v>821</v>
      </c>
      <c r="M11" s="165">
        <v>100</v>
      </c>
      <c r="N11" s="249">
        <v>2</v>
      </c>
    </row>
    <row r="12" spans="1:14" ht="15">
      <c r="A12" s="88">
        <f>A11+1</f>
        <v>3</v>
      </c>
      <c r="B12" s="250">
        <v>1</v>
      </c>
      <c r="C12" s="165" t="s">
        <v>819</v>
      </c>
      <c r="D12" s="252" t="s">
        <v>221</v>
      </c>
      <c r="E12" s="252"/>
      <c r="F12" s="252"/>
      <c r="G12" s="252"/>
      <c r="H12" s="252"/>
      <c r="I12" s="252"/>
      <c r="J12" s="252"/>
      <c r="K12" s="252"/>
      <c r="L12" s="165" t="s">
        <v>821</v>
      </c>
      <c r="M12" s="165">
        <v>100</v>
      </c>
      <c r="N12" s="249">
        <v>1</v>
      </c>
    </row>
    <row r="13" spans="1:14" ht="15">
      <c r="A13" s="88">
        <f>A12+1</f>
        <v>4</v>
      </c>
      <c r="B13" s="250">
        <v>1</v>
      </c>
      <c r="C13" s="165" t="s">
        <v>819</v>
      </c>
      <c r="D13" s="252" t="s">
        <v>217</v>
      </c>
      <c r="E13" s="252"/>
      <c r="F13" s="252"/>
      <c r="G13" s="252"/>
      <c r="H13" s="252"/>
      <c r="I13" s="252"/>
      <c r="J13" s="252"/>
      <c r="K13" s="252"/>
      <c r="L13" s="165" t="s">
        <v>821</v>
      </c>
      <c r="M13" s="165">
        <v>100</v>
      </c>
      <c r="N13" s="249">
        <v>2</v>
      </c>
    </row>
    <row r="14" spans="1:14" ht="15">
      <c r="A14" s="88">
        <f>A13+1</f>
        <v>5</v>
      </c>
      <c r="B14" s="250">
        <v>1</v>
      </c>
      <c r="C14" s="165" t="s">
        <v>819</v>
      </c>
      <c r="D14" s="252" t="s">
        <v>219</v>
      </c>
      <c r="E14" s="252"/>
      <c r="F14" s="252"/>
      <c r="G14" s="252"/>
      <c r="H14" s="252"/>
      <c r="I14" s="252"/>
      <c r="J14" s="252"/>
      <c r="K14" s="252"/>
      <c r="L14" s="165" t="s">
        <v>821</v>
      </c>
      <c r="M14" s="165">
        <v>50</v>
      </c>
      <c r="N14" s="249">
        <v>1</v>
      </c>
    </row>
    <row r="15" spans="1:14" ht="15">
      <c r="A15" s="88">
        <f>A14+1</f>
        <v>6</v>
      </c>
      <c r="B15" s="250">
        <v>1</v>
      </c>
      <c r="C15" s="165" t="s">
        <v>822</v>
      </c>
      <c r="D15" s="252" t="s">
        <v>223</v>
      </c>
      <c r="E15" s="252"/>
      <c r="F15" s="252"/>
      <c r="G15" s="252"/>
      <c r="H15" s="252"/>
      <c r="I15" s="252"/>
      <c r="J15" s="252"/>
      <c r="K15" s="252"/>
      <c r="L15" s="165" t="s">
        <v>821</v>
      </c>
      <c r="M15" s="165">
        <v>50</v>
      </c>
      <c r="N15" s="249">
        <v>2</v>
      </c>
    </row>
    <row r="16" spans="1:14" ht="15">
      <c r="A16" s="88">
        <f>A15+1</f>
        <v>7</v>
      </c>
      <c r="B16" s="250">
        <v>1</v>
      </c>
      <c r="C16" s="165" t="s">
        <v>819</v>
      </c>
      <c r="D16" s="252" t="s">
        <v>236</v>
      </c>
      <c r="E16" s="252"/>
      <c r="F16" s="252"/>
      <c r="G16" s="252"/>
      <c r="H16" s="252"/>
      <c r="I16" s="252"/>
      <c r="J16" s="252"/>
      <c r="K16" s="252"/>
      <c r="L16" s="165" t="s">
        <v>821</v>
      </c>
      <c r="M16" s="165">
        <v>100</v>
      </c>
      <c r="N16" s="249">
        <v>2</v>
      </c>
    </row>
    <row r="17" spans="1:14" ht="15">
      <c r="A17" s="88">
        <f>A16+1</f>
        <v>8</v>
      </c>
      <c r="B17" s="250">
        <v>1</v>
      </c>
      <c r="C17" s="165" t="s">
        <v>819</v>
      </c>
      <c r="D17" s="252" t="s">
        <v>225</v>
      </c>
      <c r="E17" s="252"/>
      <c r="F17" s="252"/>
      <c r="G17" s="252"/>
      <c r="H17" s="252"/>
      <c r="I17" s="252"/>
      <c r="J17" s="252"/>
      <c r="K17" s="252"/>
      <c r="L17" s="165" t="s">
        <v>821</v>
      </c>
      <c r="M17" s="165">
        <v>100</v>
      </c>
      <c r="N17" s="249">
        <v>2</v>
      </c>
    </row>
    <row r="18" spans="1:14" ht="15">
      <c r="A18" s="88">
        <f>A17+1</f>
        <v>9</v>
      </c>
      <c r="B18" s="250">
        <v>1</v>
      </c>
      <c r="C18" s="165" t="s">
        <v>819</v>
      </c>
      <c r="D18" s="252" t="s">
        <v>227</v>
      </c>
      <c r="E18" s="252"/>
      <c r="F18" s="252"/>
      <c r="G18" s="252"/>
      <c r="H18" s="252"/>
      <c r="I18" s="252"/>
      <c r="J18" s="252"/>
      <c r="K18" s="252"/>
      <c r="L18" s="165" t="s">
        <v>821</v>
      </c>
      <c r="M18" s="165">
        <v>100</v>
      </c>
      <c r="N18" s="249">
        <v>2</v>
      </c>
    </row>
    <row r="19" spans="1:14" ht="15">
      <c r="A19" s="88">
        <f>A18+1</f>
        <v>10</v>
      </c>
      <c r="B19" s="250">
        <v>1</v>
      </c>
      <c r="C19" s="165" t="s">
        <v>819</v>
      </c>
      <c r="D19" s="252" t="s">
        <v>229</v>
      </c>
      <c r="E19" s="252"/>
      <c r="F19" s="252"/>
      <c r="G19" s="252"/>
      <c r="H19" s="252"/>
      <c r="I19" s="252"/>
      <c r="J19" s="252"/>
      <c r="K19" s="252"/>
      <c r="L19" s="165" t="s">
        <v>821</v>
      </c>
      <c r="M19" s="165">
        <v>100</v>
      </c>
      <c r="N19" s="249">
        <v>2</v>
      </c>
    </row>
    <row r="20" spans="1:14" ht="15">
      <c r="A20" s="88">
        <f>A19+1</f>
        <v>11</v>
      </c>
      <c r="B20" s="250">
        <v>1</v>
      </c>
      <c r="C20" s="165" t="s">
        <v>819</v>
      </c>
      <c r="D20" s="252" t="s">
        <v>823</v>
      </c>
      <c r="E20" s="252"/>
      <c r="F20" s="252"/>
      <c r="G20" s="252"/>
      <c r="H20" s="252"/>
      <c r="I20" s="252"/>
      <c r="J20" s="252"/>
      <c r="K20" s="252"/>
      <c r="L20" s="165" t="s">
        <v>824</v>
      </c>
      <c r="M20" s="165">
        <v>100</v>
      </c>
      <c r="N20" s="249">
        <v>4</v>
      </c>
    </row>
    <row r="21" spans="1:14" ht="15">
      <c r="A21" s="88">
        <f>A20+1</f>
        <v>12</v>
      </c>
      <c r="B21" s="250">
        <v>1</v>
      </c>
      <c r="C21" s="165" t="s">
        <v>819</v>
      </c>
      <c r="D21" s="252" t="s">
        <v>234</v>
      </c>
      <c r="E21" s="252"/>
      <c r="F21" s="252"/>
      <c r="G21" s="252"/>
      <c r="H21" s="252"/>
      <c r="I21" s="252"/>
      <c r="J21" s="252"/>
      <c r="K21" s="252"/>
      <c r="L21" s="165" t="s">
        <v>821</v>
      </c>
      <c r="M21" s="165">
        <v>100</v>
      </c>
      <c r="N21" s="249">
        <v>2</v>
      </c>
    </row>
    <row r="22" spans="1:14" ht="15.75">
      <c r="A22" s="88">
        <f>A21+1</f>
        <v>13</v>
      </c>
      <c r="B22" s="253">
        <v>1.5</v>
      </c>
      <c r="C22" s="254" t="s">
        <v>239</v>
      </c>
      <c r="D22" s="255" t="s">
        <v>344</v>
      </c>
      <c r="E22" s="255"/>
      <c r="F22" s="255"/>
      <c r="G22" s="255"/>
      <c r="H22" s="255"/>
      <c r="I22" s="255"/>
      <c r="J22" s="255"/>
      <c r="K22" s="255"/>
      <c r="L22" s="254" t="s">
        <v>825</v>
      </c>
      <c r="M22" s="254">
        <v>100</v>
      </c>
      <c r="N22" s="256">
        <v>3</v>
      </c>
    </row>
  </sheetData>
  <mergeCells count="27">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 ref="D15:K15"/>
    <mergeCell ref="D16:K16"/>
    <mergeCell ref="D17:K17"/>
    <mergeCell ref="D18:K18"/>
    <mergeCell ref="D19:K19"/>
    <mergeCell ref="D20:K20"/>
    <mergeCell ref="D21:K21"/>
    <mergeCell ref="D22:K22"/>
  </mergeCells>
  <printOptions/>
  <pageMargins left="0.511805555555555" right="0.511805555555555" top="0.7875" bottom="0.7875" header="0.511805555555555" footer="0.511805555555555"/>
  <pageSetup horizontalDpi="300" verticalDpi="300" orientation="portrait" paperSize="9" copies="1"/>
</worksheet>
</file>

<file path=xl/worksheets/sheet8.xml><?xml version="1.0" encoding="utf-8"?>
<worksheet xmlns="http://schemas.openxmlformats.org/spreadsheetml/2006/main" xmlns:r="http://schemas.openxmlformats.org/officeDocument/2006/relationships">
  <dimension ref="A1:N25"/>
  <sheetViews>
    <sheetView workbookViewId="0" topLeftCell="A6">
      <selection activeCell="A1" sqref="A1"/>
    </sheetView>
  </sheetViews>
  <sheetFormatPr defaultColWidth="9.140625" defaultRowHeight="15"/>
  <cols>
    <col min="1" max="3" width="8.7109375" style="0" customWidth="1"/>
    <col min="4" max="4" width="5.28125" style="0" customWidth="1"/>
    <col min="5" max="5" width="4.00390625" style="0" customWidth="1"/>
    <col min="6" max="6" width="7.28125" style="0" customWidth="1"/>
    <col min="7" max="7" width="4.28125" style="0" customWidth="1"/>
    <col min="8" max="8" width="3.28125" style="0" customWidth="1"/>
    <col min="9" max="9" width="8.28125" style="0" customWidth="1"/>
    <col min="10" max="11" width="3.7109375" style="0" customWidth="1"/>
    <col min="12" max="12" width="19.140625" style="0" customWidth="1"/>
    <col min="13" max="13" width="14.8515625" style="0" customWidth="1"/>
    <col min="14" max="14" width="13.42187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803</v>
      </c>
      <c r="K5" s="260"/>
      <c r="L5" s="258"/>
      <c r="M5" s="258"/>
      <c r="N5" s="258"/>
    </row>
    <row r="6" spans="1:14" ht="15.75">
      <c r="A6" s="237" t="s">
        <v>804</v>
      </c>
      <c r="B6" s="238" t="s">
        <v>805</v>
      </c>
      <c r="C6" s="238"/>
      <c r="D6" s="238"/>
      <c r="E6" s="238"/>
      <c r="F6" s="238"/>
      <c r="G6" s="238"/>
      <c r="H6" s="238"/>
      <c r="I6" s="239" t="s">
        <v>806</v>
      </c>
      <c r="J6" s="240"/>
      <c r="K6" s="261">
        <v>10</v>
      </c>
      <c r="L6" s="258"/>
      <c r="M6" s="258"/>
      <c r="N6" s="258"/>
    </row>
    <row r="7" spans="1:14" ht="15.75" customHeight="1">
      <c r="A7" s="237" t="s">
        <v>807</v>
      </c>
      <c r="B7" s="262" t="s">
        <v>826</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265" t="s">
        <v>811</v>
      </c>
      <c r="M8" s="265" t="s">
        <v>812</v>
      </c>
      <c r="N8" s="266" t="s">
        <v>813</v>
      </c>
    </row>
    <row r="9" spans="1:14" ht="16.5" customHeight="1">
      <c r="A9" s="267" t="s">
        <v>814</v>
      </c>
      <c r="B9" s="268" t="s">
        <v>815</v>
      </c>
      <c r="C9" s="268" t="s">
        <v>816</v>
      </c>
      <c r="D9" s="269" t="s">
        <v>817</v>
      </c>
      <c r="E9" s="269"/>
      <c r="F9" s="269"/>
      <c r="G9" s="269"/>
      <c r="H9" s="269"/>
      <c r="I9" s="269"/>
      <c r="J9" s="269"/>
      <c r="K9" s="269"/>
      <c r="L9" s="265"/>
      <c r="M9" s="265"/>
      <c r="N9" s="266"/>
    </row>
    <row r="10" spans="1:14" ht="15">
      <c r="A10" s="88">
        <v>1</v>
      </c>
      <c r="B10" s="165">
        <v>1.9</v>
      </c>
      <c r="C10" s="165" t="s">
        <v>213</v>
      </c>
      <c r="D10" s="89" t="s">
        <v>243</v>
      </c>
      <c r="E10" s="89"/>
      <c r="F10" s="89"/>
      <c r="G10" s="89"/>
      <c r="H10" s="89"/>
      <c r="I10" s="89"/>
      <c r="J10" s="89"/>
      <c r="K10" s="89"/>
      <c r="L10" s="270" t="s">
        <v>827</v>
      </c>
      <c r="M10" s="270">
        <v>50</v>
      </c>
      <c r="N10" s="271">
        <v>9.5</v>
      </c>
    </row>
    <row r="11" spans="1:14" ht="29.25" customHeight="1">
      <c r="A11" s="88">
        <f>A10+1</f>
        <v>2</v>
      </c>
      <c r="B11" s="165">
        <v>1</v>
      </c>
      <c r="C11" s="165" t="s">
        <v>819</v>
      </c>
      <c r="D11" s="272" t="s">
        <v>245</v>
      </c>
      <c r="E11" s="272"/>
      <c r="F11" s="272"/>
      <c r="G11" s="272"/>
      <c r="H11" s="272"/>
      <c r="I11" s="272"/>
      <c r="J11" s="272"/>
      <c r="K11" s="272"/>
      <c r="L11" s="270" t="s">
        <v>828</v>
      </c>
      <c r="M11" s="270">
        <v>50</v>
      </c>
      <c r="N11" s="271">
        <v>5</v>
      </c>
    </row>
    <row r="12" spans="1:14" ht="15">
      <c r="A12" s="88">
        <f>A11+1</f>
        <v>3</v>
      </c>
      <c r="B12" s="165">
        <v>1</v>
      </c>
      <c r="C12" s="165" t="s">
        <v>819</v>
      </c>
      <c r="D12" s="89" t="s">
        <v>247</v>
      </c>
      <c r="E12" s="89"/>
      <c r="F12" s="89"/>
      <c r="G12" s="89"/>
      <c r="H12" s="89"/>
      <c r="I12" s="89"/>
      <c r="J12" s="89"/>
      <c r="K12" s="89"/>
      <c r="L12" s="270" t="s">
        <v>828</v>
      </c>
      <c r="M12" s="270">
        <v>50</v>
      </c>
      <c r="N12" s="271">
        <v>5</v>
      </c>
    </row>
    <row r="13" spans="1:14" ht="15">
      <c r="A13" s="88">
        <f>A12+1</f>
        <v>4</v>
      </c>
      <c r="B13" s="165">
        <v>1</v>
      </c>
      <c r="C13" s="165" t="s">
        <v>819</v>
      </c>
      <c r="D13" s="89" t="s">
        <v>249</v>
      </c>
      <c r="E13" s="89"/>
      <c r="F13" s="89"/>
      <c r="G13" s="89"/>
      <c r="H13" s="89"/>
      <c r="I13" s="89"/>
      <c r="J13" s="89"/>
      <c r="K13" s="89"/>
      <c r="L13" s="270" t="s">
        <v>828</v>
      </c>
      <c r="M13" s="270">
        <v>50</v>
      </c>
      <c r="N13" s="271">
        <v>5</v>
      </c>
    </row>
    <row r="14" spans="1:14" ht="15">
      <c r="A14" s="88">
        <f>A13+1</f>
        <v>5</v>
      </c>
      <c r="B14" s="165">
        <v>1</v>
      </c>
      <c r="C14" s="165" t="s">
        <v>819</v>
      </c>
      <c r="D14" s="89" t="s">
        <v>251</v>
      </c>
      <c r="E14" s="89"/>
      <c r="F14" s="89"/>
      <c r="G14" s="89"/>
      <c r="H14" s="89"/>
      <c r="I14" s="89"/>
      <c r="J14" s="89"/>
      <c r="K14" s="89"/>
      <c r="L14" s="270" t="s">
        <v>828</v>
      </c>
      <c r="M14" s="270">
        <v>20</v>
      </c>
      <c r="N14" s="271">
        <v>2</v>
      </c>
    </row>
    <row r="15" spans="1:14" ht="15">
      <c r="A15" s="88">
        <f>A14+1</f>
        <v>6</v>
      </c>
      <c r="B15" s="165">
        <v>1</v>
      </c>
      <c r="C15" s="165" t="s">
        <v>819</v>
      </c>
      <c r="D15" s="89" t="s">
        <v>253</v>
      </c>
      <c r="E15" s="89"/>
      <c r="F15" s="89"/>
      <c r="G15" s="89"/>
      <c r="H15" s="89"/>
      <c r="I15" s="89"/>
      <c r="J15" s="89"/>
      <c r="K15" s="89"/>
      <c r="L15" s="270" t="s">
        <v>828</v>
      </c>
      <c r="M15" s="270">
        <v>50</v>
      </c>
      <c r="N15" s="271">
        <v>5</v>
      </c>
    </row>
    <row r="16" spans="1:14" ht="15" customHeight="1">
      <c r="A16" s="88">
        <f>A15+1</f>
        <v>7</v>
      </c>
      <c r="B16" s="165">
        <v>1</v>
      </c>
      <c r="C16" s="165" t="s">
        <v>819</v>
      </c>
      <c r="D16" s="273" t="s">
        <v>829</v>
      </c>
      <c r="E16" s="273"/>
      <c r="F16" s="273"/>
      <c r="G16" s="273"/>
      <c r="H16" s="273"/>
      <c r="I16" s="273"/>
      <c r="J16" s="273"/>
      <c r="K16" s="273"/>
      <c r="L16" s="270" t="s">
        <v>828</v>
      </c>
      <c r="M16" s="270">
        <v>50</v>
      </c>
      <c r="N16" s="271">
        <v>5</v>
      </c>
    </row>
    <row r="17" spans="1:14" ht="15">
      <c r="A17" s="88"/>
      <c r="B17" s="165"/>
      <c r="C17" s="165"/>
      <c r="D17" s="273"/>
      <c r="E17" s="273"/>
      <c r="F17" s="273"/>
      <c r="G17" s="273"/>
      <c r="H17" s="273"/>
      <c r="I17" s="273"/>
      <c r="J17" s="273"/>
      <c r="K17" s="273"/>
      <c r="L17" s="270"/>
      <c r="M17" s="270"/>
      <c r="N17" s="271"/>
    </row>
    <row r="18" spans="1:14" ht="15">
      <c r="A18" s="88"/>
      <c r="B18" s="165"/>
      <c r="C18" s="165"/>
      <c r="D18" s="273"/>
      <c r="E18" s="273"/>
      <c r="F18" s="273"/>
      <c r="G18" s="273"/>
      <c r="H18" s="273"/>
      <c r="I18" s="273"/>
      <c r="J18" s="273"/>
      <c r="K18" s="273"/>
      <c r="L18" s="270"/>
      <c r="M18" s="270"/>
      <c r="N18" s="271"/>
    </row>
    <row r="19" spans="1:14" ht="15">
      <c r="A19" s="88"/>
      <c r="B19" s="165"/>
      <c r="C19" s="165"/>
      <c r="D19" s="273"/>
      <c r="E19" s="273"/>
      <c r="F19" s="273"/>
      <c r="G19" s="273"/>
      <c r="H19" s="273"/>
      <c r="I19" s="273"/>
      <c r="J19" s="273"/>
      <c r="K19" s="273"/>
      <c r="L19" s="270"/>
      <c r="M19" s="270"/>
      <c r="N19" s="271"/>
    </row>
    <row r="20" spans="1:14" ht="15">
      <c r="A20" s="88"/>
      <c r="B20" s="165"/>
      <c r="C20" s="165"/>
      <c r="D20" s="273"/>
      <c r="E20" s="273"/>
      <c r="F20" s="273"/>
      <c r="G20" s="273"/>
      <c r="H20" s="273"/>
      <c r="I20" s="273"/>
      <c r="J20" s="273"/>
      <c r="K20" s="273"/>
      <c r="L20" s="270"/>
      <c r="M20" s="270"/>
      <c r="N20" s="271"/>
    </row>
    <row r="21" spans="1:14" ht="15">
      <c r="A21" s="88"/>
      <c r="B21" s="165"/>
      <c r="C21" s="165"/>
      <c r="D21" s="273"/>
      <c r="E21" s="273"/>
      <c r="F21" s="273"/>
      <c r="G21" s="273"/>
      <c r="H21" s="273"/>
      <c r="I21" s="273"/>
      <c r="J21" s="273"/>
      <c r="K21" s="273"/>
      <c r="L21" s="270"/>
      <c r="M21" s="270"/>
      <c r="N21" s="271"/>
    </row>
    <row r="22" spans="1:14" ht="15">
      <c r="A22" s="88">
        <v>8</v>
      </c>
      <c r="B22" s="165">
        <v>1</v>
      </c>
      <c r="C22" s="165" t="s">
        <v>819</v>
      </c>
      <c r="D22" s="89" t="s">
        <v>823</v>
      </c>
      <c r="E22" s="89"/>
      <c r="F22" s="89"/>
      <c r="G22" s="89"/>
      <c r="H22" s="89"/>
      <c r="I22" s="89"/>
      <c r="J22" s="89"/>
      <c r="K22" s="89"/>
      <c r="L22" s="151" t="s">
        <v>830</v>
      </c>
      <c r="M22" s="151">
        <v>50</v>
      </c>
      <c r="N22" s="274">
        <v>10</v>
      </c>
    </row>
    <row r="23" spans="1:14" ht="15">
      <c r="A23" s="88">
        <f>A22+1</f>
        <v>9</v>
      </c>
      <c r="B23" s="165">
        <v>1</v>
      </c>
      <c r="C23" s="165" t="s">
        <v>819</v>
      </c>
      <c r="D23" s="89" t="s">
        <v>258</v>
      </c>
      <c r="E23" s="89"/>
      <c r="F23" s="89"/>
      <c r="G23" s="89"/>
      <c r="H23" s="89"/>
      <c r="I23" s="89"/>
      <c r="J23" s="89"/>
      <c r="K23" s="89"/>
      <c r="L23" s="151" t="s">
        <v>828</v>
      </c>
      <c r="M23" s="151">
        <v>50</v>
      </c>
      <c r="N23" s="274">
        <v>5</v>
      </c>
    </row>
    <row r="24" spans="1:14" ht="15">
      <c r="A24" s="88">
        <f>A23+1</f>
        <v>10</v>
      </c>
      <c r="B24" s="165">
        <v>1</v>
      </c>
      <c r="C24" s="165" t="s">
        <v>819</v>
      </c>
      <c r="D24" s="89" t="s">
        <v>260</v>
      </c>
      <c r="E24" s="89"/>
      <c r="F24" s="89"/>
      <c r="G24" s="89"/>
      <c r="H24" s="89"/>
      <c r="I24" s="89"/>
      <c r="J24" s="89"/>
      <c r="K24" s="89"/>
      <c r="L24" s="151" t="s">
        <v>828</v>
      </c>
      <c r="M24" s="151">
        <v>50</v>
      </c>
      <c r="N24" s="274">
        <v>5</v>
      </c>
    </row>
    <row r="25" spans="1:14" ht="15.75">
      <c r="A25" s="88">
        <f>A24+1</f>
        <v>11</v>
      </c>
      <c r="B25" s="254">
        <v>1.8</v>
      </c>
      <c r="C25" s="254" t="s">
        <v>831</v>
      </c>
      <c r="D25" s="255" t="s">
        <v>262</v>
      </c>
      <c r="E25" s="255"/>
      <c r="F25" s="255"/>
      <c r="G25" s="255"/>
      <c r="H25" s="255"/>
      <c r="I25" s="255"/>
      <c r="J25" s="255"/>
      <c r="K25" s="255"/>
      <c r="L25" s="275" t="s">
        <v>832</v>
      </c>
      <c r="M25" s="275">
        <v>50</v>
      </c>
      <c r="N25" s="276">
        <v>9</v>
      </c>
    </row>
  </sheetData>
  <mergeCells count="31">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 ref="D15:K15"/>
    <mergeCell ref="A16:A21"/>
    <mergeCell ref="B16:B21"/>
    <mergeCell ref="C16:C21"/>
    <mergeCell ref="D16:K21"/>
    <mergeCell ref="L16:L21"/>
    <mergeCell ref="M16:M21"/>
    <mergeCell ref="N16:N21"/>
    <mergeCell ref="D22:K22"/>
    <mergeCell ref="D23:K23"/>
    <mergeCell ref="D24:K24"/>
    <mergeCell ref="D25:K25"/>
  </mergeCells>
  <printOptions/>
  <pageMargins left="0.511805555555555" right="0.511805555555555" top="0.7875" bottom="0.7875" header="0.511805555555555" footer="0.511805555555555"/>
  <pageSetup horizontalDpi="300" verticalDpi="300" orientation="portrait" paperSize="9" copies="1"/>
</worksheet>
</file>

<file path=xl/worksheets/sheet9.xml><?xml version="1.0" encoding="utf-8"?>
<worksheet xmlns="http://schemas.openxmlformats.org/spreadsheetml/2006/main" xmlns:r="http://schemas.openxmlformats.org/officeDocument/2006/relationships">
  <dimension ref="A1:N25"/>
  <sheetViews>
    <sheetView workbookViewId="0" topLeftCell="A6">
      <selection activeCell="A1" sqref="A1"/>
    </sheetView>
  </sheetViews>
  <sheetFormatPr defaultColWidth="9.140625" defaultRowHeight="15"/>
  <cols>
    <col min="1" max="3" width="8.7109375" style="0" customWidth="1"/>
    <col min="4" max="4" width="3.140625" style="0" customWidth="1"/>
    <col min="5" max="5" width="2.28125" style="0" customWidth="1"/>
    <col min="6" max="6" width="2.8515625" style="0" customWidth="1"/>
    <col min="7" max="7" width="2.7109375" style="0" customWidth="1"/>
    <col min="8" max="8" width="3.57421875" style="0" customWidth="1"/>
    <col min="9" max="9" width="8.7109375" style="0" customWidth="1"/>
    <col min="10" max="10" width="6.7109375" style="0" customWidth="1"/>
    <col min="11" max="11" width="4.421875" style="0" customWidth="1"/>
    <col min="12" max="12" width="18.421875" style="0" customWidth="1"/>
    <col min="13" max="13" width="13.7109375" style="0" customWidth="1"/>
    <col min="14" max="14" width="14.140625" style="0" customWidth="1"/>
    <col min="15" max="1025" width="8.7109375" style="0" customWidth="1"/>
  </cols>
  <sheetData>
    <row r="1" spans="1:14" ht="15" customHeight="1">
      <c r="A1" s="257" t="s">
        <v>796</v>
      </c>
      <c r="B1" s="257"/>
      <c r="C1" s="257"/>
      <c r="D1" s="257"/>
      <c r="E1" s="257"/>
      <c r="F1" s="257"/>
      <c r="G1" s="257"/>
      <c r="H1" s="257"/>
      <c r="I1" s="257"/>
      <c r="J1" s="257"/>
      <c r="K1" s="257"/>
      <c r="L1" s="258" t="s">
        <v>797</v>
      </c>
      <c r="M1" s="258"/>
      <c r="N1" s="258"/>
    </row>
    <row r="2" spans="1:14" ht="15">
      <c r="A2" s="257"/>
      <c r="B2" s="257"/>
      <c r="C2" s="257"/>
      <c r="D2" s="257"/>
      <c r="E2" s="257"/>
      <c r="F2" s="257"/>
      <c r="G2" s="257"/>
      <c r="H2" s="257"/>
      <c r="I2" s="257"/>
      <c r="J2" s="257"/>
      <c r="K2" s="257"/>
      <c r="L2" s="258"/>
      <c r="M2" s="258"/>
      <c r="N2" s="258"/>
    </row>
    <row r="3" spans="1:14" ht="15">
      <c r="A3" s="259" t="s">
        <v>798</v>
      </c>
      <c r="B3" s="259"/>
      <c r="C3" s="259"/>
      <c r="D3" s="259"/>
      <c r="E3" s="259"/>
      <c r="F3" s="259"/>
      <c r="G3" s="259"/>
      <c r="H3" s="259"/>
      <c r="I3" s="259"/>
      <c r="J3" s="259"/>
      <c r="K3" s="259"/>
      <c r="L3" s="258"/>
      <c r="M3" s="258"/>
      <c r="N3" s="258"/>
    </row>
    <row r="4" spans="1:14" ht="15.75">
      <c r="A4" s="259" t="s">
        <v>799</v>
      </c>
      <c r="B4" s="259"/>
      <c r="C4" s="259"/>
      <c r="D4" s="259"/>
      <c r="E4" s="259"/>
      <c r="F4" s="259"/>
      <c r="G4" s="259"/>
      <c r="H4" s="259"/>
      <c r="I4" s="259"/>
      <c r="J4" s="259"/>
      <c r="K4" s="259"/>
      <c r="L4" s="258"/>
      <c r="M4" s="258"/>
      <c r="N4" s="258"/>
    </row>
    <row r="5" spans="1:14" ht="15">
      <c r="A5" s="233" t="s">
        <v>800</v>
      </c>
      <c r="B5" s="234" t="s">
        <v>801</v>
      </c>
      <c r="C5" s="234"/>
      <c r="D5" s="234"/>
      <c r="E5" s="234"/>
      <c r="F5" s="234"/>
      <c r="G5" s="234"/>
      <c r="H5" s="234"/>
      <c r="I5" s="235" t="s">
        <v>802</v>
      </c>
      <c r="J5" s="260" t="s">
        <v>803</v>
      </c>
      <c r="K5" s="260"/>
      <c r="L5" s="258"/>
      <c r="M5" s="258"/>
      <c r="N5" s="258"/>
    </row>
    <row r="6" spans="1:14" ht="15.75">
      <c r="A6" s="237" t="s">
        <v>804</v>
      </c>
      <c r="B6" s="238" t="s">
        <v>805</v>
      </c>
      <c r="C6" s="238"/>
      <c r="D6" s="238"/>
      <c r="E6" s="238"/>
      <c r="F6" s="238"/>
      <c r="G6" s="238"/>
      <c r="H6" s="238"/>
      <c r="I6" s="239" t="s">
        <v>833</v>
      </c>
      <c r="J6" s="240"/>
      <c r="K6" s="277">
        <v>10</v>
      </c>
      <c r="L6" s="258"/>
      <c r="M6" s="258"/>
      <c r="N6" s="258"/>
    </row>
    <row r="7" spans="1:14" ht="15.75" customHeight="1">
      <c r="A7" s="237" t="s">
        <v>807</v>
      </c>
      <c r="B7" s="262" t="s">
        <v>834</v>
      </c>
      <c r="C7" s="262"/>
      <c r="D7" s="262"/>
      <c r="E7" s="262"/>
      <c r="F7" s="262"/>
      <c r="G7" s="262"/>
      <c r="H7" s="262"/>
      <c r="I7" s="262"/>
      <c r="J7" s="262"/>
      <c r="K7" s="262"/>
      <c r="L7" s="263" t="s">
        <v>809</v>
      </c>
      <c r="M7" s="263"/>
      <c r="N7" s="263"/>
    </row>
    <row r="8" spans="1:14" ht="15" customHeight="1">
      <c r="A8" s="264" t="s">
        <v>810</v>
      </c>
      <c r="B8" s="264"/>
      <c r="C8" s="264"/>
      <c r="D8" s="264"/>
      <c r="E8" s="264"/>
      <c r="F8" s="264"/>
      <c r="G8" s="264"/>
      <c r="H8" s="264"/>
      <c r="I8" s="264"/>
      <c r="J8" s="264"/>
      <c r="K8" s="264"/>
      <c r="L8" s="265" t="s">
        <v>811</v>
      </c>
      <c r="M8" s="265" t="s">
        <v>812</v>
      </c>
      <c r="N8" s="266" t="s">
        <v>813</v>
      </c>
    </row>
    <row r="9" spans="1:14" ht="15.75">
      <c r="A9" s="267" t="s">
        <v>814</v>
      </c>
      <c r="B9" s="268" t="s">
        <v>815</v>
      </c>
      <c r="C9" s="268" t="s">
        <v>816</v>
      </c>
      <c r="D9" s="269" t="s">
        <v>817</v>
      </c>
      <c r="E9" s="269"/>
      <c r="F9" s="269"/>
      <c r="G9" s="269"/>
      <c r="H9" s="269"/>
      <c r="I9" s="269"/>
      <c r="J9" s="269"/>
      <c r="K9" s="269"/>
      <c r="L9" s="265"/>
      <c r="M9" s="265"/>
      <c r="N9" s="266"/>
    </row>
    <row r="10" spans="1:14" ht="15.75" customHeight="1">
      <c r="A10" s="88">
        <v>1</v>
      </c>
      <c r="B10" s="165">
        <v>2.5</v>
      </c>
      <c r="C10" s="165" t="s">
        <v>213</v>
      </c>
      <c r="D10" s="278" t="s">
        <v>212</v>
      </c>
      <c r="E10" s="278"/>
      <c r="F10" s="278"/>
      <c r="G10" s="278"/>
      <c r="H10" s="278"/>
      <c r="I10" s="278"/>
      <c r="J10" s="278"/>
      <c r="K10" s="278"/>
      <c r="L10" s="270" t="s">
        <v>835</v>
      </c>
      <c r="M10" s="270">
        <v>50</v>
      </c>
      <c r="N10" s="271">
        <v>12.5</v>
      </c>
    </row>
    <row r="11" spans="1:14" ht="27" customHeight="1">
      <c r="A11" s="88">
        <f>A10+1</f>
        <v>2</v>
      </c>
      <c r="B11" s="165">
        <v>1</v>
      </c>
      <c r="C11" s="165" t="s">
        <v>819</v>
      </c>
      <c r="D11" s="279" t="s">
        <v>836</v>
      </c>
      <c r="E11" s="279"/>
      <c r="F11" s="279"/>
      <c r="G11" s="279"/>
      <c r="H11" s="279"/>
      <c r="I11" s="279"/>
      <c r="J11" s="279"/>
      <c r="K11" s="279"/>
      <c r="L11" s="270" t="s">
        <v>828</v>
      </c>
      <c r="M11" s="270">
        <v>50</v>
      </c>
      <c r="N11" s="271">
        <v>5</v>
      </c>
    </row>
    <row r="12" spans="1:14" ht="15">
      <c r="A12" s="88">
        <f>A11+1</f>
        <v>3</v>
      </c>
      <c r="B12" s="165">
        <v>1</v>
      </c>
      <c r="C12" s="165" t="s">
        <v>819</v>
      </c>
      <c r="D12" s="280" t="s">
        <v>269</v>
      </c>
      <c r="E12" s="280"/>
      <c r="F12" s="280"/>
      <c r="G12" s="280"/>
      <c r="H12" s="280"/>
      <c r="I12" s="280"/>
      <c r="J12" s="280"/>
      <c r="K12" s="280"/>
      <c r="L12" s="270" t="s">
        <v>828</v>
      </c>
      <c r="M12" s="270">
        <v>50</v>
      </c>
      <c r="N12" s="271">
        <v>5</v>
      </c>
    </row>
    <row r="13" spans="1:14" ht="15">
      <c r="A13" s="88">
        <f>A12+1</f>
        <v>4</v>
      </c>
      <c r="B13" s="165">
        <v>1</v>
      </c>
      <c r="C13" s="165" t="s">
        <v>819</v>
      </c>
      <c r="D13" s="280" t="s">
        <v>271</v>
      </c>
      <c r="E13" s="280"/>
      <c r="F13" s="280"/>
      <c r="G13" s="280"/>
      <c r="H13" s="280"/>
      <c r="I13" s="280"/>
      <c r="J13" s="280"/>
      <c r="K13" s="280"/>
      <c r="L13" s="270" t="s">
        <v>828</v>
      </c>
      <c r="M13" s="270">
        <v>50</v>
      </c>
      <c r="N13" s="271">
        <v>5</v>
      </c>
    </row>
    <row r="14" spans="1:14" ht="15">
      <c r="A14" s="88">
        <f>A13+1</f>
        <v>5</v>
      </c>
      <c r="B14" s="165">
        <v>1</v>
      </c>
      <c r="C14" s="165" t="s">
        <v>819</v>
      </c>
      <c r="D14" s="280" t="s">
        <v>273</v>
      </c>
      <c r="E14" s="280"/>
      <c r="F14" s="280"/>
      <c r="G14" s="280"/>
      <c r="H14" s="280"/>
      <c r="I14" s="280"/>
      <c r="J14" s="280"/>
      <c r="K14" s="280"/>
      <c r="L14" s="270" t="s">
        <v>828</v>
      </c>
      <c r="M14" s="270">
        <v>50</v>
      </c>
      <c r="N14" s="271">
        <v>5</v>
      </c>
    </row>
    <row r="15" spans="1:14" ht="15">
      <c r="A15" s="88">
        <f>A14+1</f>
        <v>6</v>
      </c>
      <c r="B15" s="165">
        <v>1</v>
      </c>
      <c r="C15" s="165" t="s">
        <v>819</v>
      </c>
      <c r="D15" s="280" t="s">
        <v>275</v>
      </c>
      <c r="E15" s="280"/>
      <c r="F15" s="280"/>
      <c r="G15" s="280"/>
      <c r="H15" s="280"/>
      <c r="I15" s="280"/>
      <c r="J15" s="280"/>
      <c r="K15" s="280"/>
      <c r="L15" s="270" t="s">
        <v>828</v>
      </c>
      <c r="M15" s="270">
        <v>50</v>
      </c>
      <c r="N15" s="271">
        <v>5</v>
      </c>
    </row>
    <row r="16" spans="1:14" ht="15" customHeight="1">
      <c r="A16" s="88">
        <f>A15+1</f>
        <v>7</v>
      </c>
      <c r="B16" s="165">
        <v>1</v>
      </c>
      <c r="C16" s="165" t="s">
        <v>819</v>
      </c>
      <c r="D16" s="281" t="s">
        <v>837</v>
      </c>
      <c r="E16" s="281"/>
      <c r="F16" s="281"/>
      <c r="G16" s="281"/>
      <c r="H16" s="281"/>
      <c r="I16" s="281"/>
      <c r="J16" s="281"/>
      <c r="K16" s="281"/>
      <c r="L16" s="270" t="s">
        <v>828</v>
      </c>
      <c r="M16" s="270">
        <v>50</v>
      </c>
      <c r="N16" s="271">
        <v>5</v>
      </c>
    </row>
    <row r="17" spans="1:14" ht="15">
      <c r="A17" s="88"/>
      <c r="B17" s="165"/>
      <c r="C17" s="165"/>
      <c r="D17" s="281"/>
      <c r="E17" s="281"/>
      <c r="F17" s="281"/>
      <c r="G17" s="281"/>
      <c r="H17" s="281"/>
      <c r="I17" s="281"/>
      <c r="J17" s="281"/>
      <c r="K17" s="281"/>
      <c r="L17" s="151" t="s">
        <v>828</v>
      </c>
      <c r="M17" s="151">
        <v>50</v>
      </c>
      <c r="N17" s="274">
        <v>5</v>
      </c>
    </row>
    <row r="18" spans="1:14" ht="15">
      <c r="A18" s="88"/>
      <c r="B18" s="165"/>
      <c r="C18" s="165"/>
      <c r="D18" s="281"/>
      <c r="E18" s="281"/>
      <c r="F18" s="281"/>
      <c r="G18" s="281"/>
      <c r="H18" s="281"/>
      <c r="I18" s="281"/>
      <c r="J18" s="281"/>
      <c r="K18" s="281"/>
      <c r="L18" s="151" t="s">
        <v>828</v>
      </c>
      <c r="M18" s="151">
        <v>50</v>
      </c>
      <c r="N18" s="274">
        <v>5</v>
      </c>
    </row>
    <row r="19" spans="1:14" ht="15">
      <c r="A19" s="88"/>
      <c r="B19" s="165"/>
      <c r="C19" s="165"/>
      <c r="D19" s="281"/>
      <c r="E19" s="281"/>
      <c r="F19" s="281"/>
      <c r="G19" s="281"/>
      <c r="H19" s="281"/>
      <c r="I19" s="281"/>
      <c r="J19" s="281"/>
      <c r="K19" s="281"/>
      <c r="L19" s="151" t="s">
        <v>828</v>
      </c>
      <c r="M19" s="151">
        <v>50</v>
      </c>
      <c r="N19" s="274">
        <v>5</v>
      </c>
    </row>
    <row r="20" spans="1:14" ht="15">
      <c r="A20" s="88"/>
      <c r="B20" s="165"/>
      <c r="C20" s="165"/>
      <c r="D20" s="281"/>
      <c r="E20" s="281"/>
      <c r="F20" s="281"/>
      <c r="G20" s="281"/>
      <c r="H20" s="281"/>
      <c r="I20" s="281"/>
      <c r="J20" s="281"/>
      <c r="K20" s="281"/>
      <c r="L20" s="151" t="s">
        <v>828</v>
      </c>
      <c r="M20" s="151">
        <v>50</v>
      </c>
      <c r="N20" s="274">
        <v>5</v>
      </c>
    </row>
    <row r="21" spans="1:14" ht="15">
      <c r="A21" s="88"/>
      <c r="B21" s="165"/>
      <c r="C21" s="165"/>
      <c r="D21" s="281"/>
      <c r="E21" s="281"/>
      <c r="F21" s="281"/>
      <c r="G21" s="281"/>
      <c r="H21" s="281"/>
      <c r="I21" s="281"/>
      <c r="J21" s="281"/>
      <c r="K21" s="281"/>
      <c r="L21" s="151" t="s">
        <v>828</v>
      </c>
      <c r="M21" s="151">
        <v>50</v>
      </c>
      <c r="N21" s="274">
        <v>5</v>
      </c>
    </row>
    <row r="22" spans="1:14" ht="15">
      <c r="A22" s="88">
        <v>8</v>
      </c>
      <c r="B22" s="165">
        <v>2</v>
      </c>
      <c r="C22" s="165" t="s">
        <v>819</v>
      </c>
      <c r="D22" s="280" t="s">
        <v>838</v>
      </c>
      <c r="E22" s="280"/>
      <c r="F22" s="280"/>
      <c r="G22" s="280"/>
      <c r="H22" s="280"/>
      <c r="I22" s="280"/>
      <c r="J22" s="280"/>
      <c r="K22" s="280"/>
      <c r="L22" s="151" t="s">
        <v>830</v>
      </c>
      <c r="M22" s="151">
        <v>50</v>
      </c>
      <c r="N22" s="274">
        <v>10</v>
      </c>
    </row>
    <row r="23" spans="1:14" ht="15">
      <c r="A23" s="88">
        <f>A22+1</f>
        <v>9</v>
      </c>
      <c r="B23" s="165">
        <v>1</v>
      </c>
      <c r="C23" s="165" t="s">
        <v>819</v>
      </c>
      <c r="D23" s="280" t="s">
        <v>280</v>
      </c>
      <c r="E23" s="280"/>
      <c r="F23" s="280"/>
      <c r="G23" s="280"/>
      <c r="H23" s="280"/>
      <c r="I23" s="280"/>
      <c r="J23" s="280"/>
      <c r="K23" s="280"/>
      <c r="L23" s="151" t="s">
        <v>828</v>
      </c>
      <c r="M23" s="151">
        <v>50</v>
      </c>
      <c r="N23" s="274">
        <v>5</v>
      </c>
    </row>
    <row r="24" spans="1:14" ht="15">
      <c r="A24" s="88">
        <f>A23+1</f>
        <v>10</v>
      </c>
      <c r="B24" s="165">
        <v>1</v>
      </c>
      <c r="C24" s="165" t="s">
        <v>819</v>
      </c>
      <c r="D24" s="280" t="s">
        <v>282</v>
      </c>
      <c r="E24" s="280"/>
      <c r="F24" s="280"/>
      <c r="G24" s="280"/>
      <c r="H24" s="280"/>
      <c r="I24" s="280"/>
      <c r="J24" s="280"/>
      <c r="K24" s="280"/>
      <c r="L24" s="151" t="s">
        <v>828</v>
      </c>
      <c r="M24" s="151">
        <v>50</v>
      </c>
      <c r="N24" s="274">
        <v>5</v>
      </c>
    </row>
    <row r="25" spans="1:14" ht="15.75">
      <c r="A25" s="282">
        <f>A24+1</f>
        <v>11</v>
      </c>
      <c r="B25" s="254">
        <v>2</v>
      </c>
      <c r="C25" s="254" t="s">
        <v>239</v>
      </c>
      <c r="D25" s="283" t="s">
        <v>284</v>
      </c>
      <c r="E25" s="283"/>
      <c r="F25" s="283"/>
      <c r="G25" s="283"/>
      <c r="H25" s="283"/>
      <c r="I25" s="283"/>
      <c r="J25" s="283"/>
      <c r="K25" s="283"/>
      <c r="L25" s="275" t="s">
        <v>830</v>
      </c>
      <c r="M25" s="275">
        <v>50</v>
      </c>
      <c r="N25" s="276">
        <v>10</v>
      </c>
    </row>
  </sheetData>
  <mergeCells count="28">
    <mergeCell ref="A1:K2"/>
    <mergeCell ref="L1:N6"/>
    <mergeCell ref="A3:K3"/>
    <mergeCell ref="A4:K4"/>
    <mergeCell ref="B5:H5"/>
    <mergeCell ref="J5:K5"/>
    <mergeCell ref="B6:H6"/>
    <mergeCell ref="B7:K7"/>
    <mergeCell ref="L7:N7"/>
    <mergeCell ref="A8:K8"/>
    <mergeCell ref="L8:L9"/>
    <mergeCell ref="M8:M9"/>
    <mergeCell ref="N8:N9"/>
    <mergeCell ref="D9:K9"/>
    <mergeCell ref="D10:K10"/>
    <mergeCell ref="D11:K11"/>
    <mergeCell ref="D12:K12"/>
    <mergeCell ref="D13:K13"/>
    <mergeCell ref="D14:K14"/>
    <mergeCell ref="D15:K15"/>
    <mergeCell ref="A16:A21"/>
    <mergeCell ref="B16:B21"/>
    <mergeCell ref="C16:C21"/>
    <mergeCell ref="D16:K21"/>
    <mergeCell ref="D22:K22"/>
    <mergeCell ref="D23:K23"/>
    <mergeCell ref="D24:K24"/>
    <mergeCell ref="D25:K25"/>
  </mergeCells>
  <printOptions/>
  <pageMargins left="0.511805555555555" right="0.511805555555555" top="0.7875" bottom="0.7875" header="0.511805555555555" footer="0.511805555555555"/>
  <pageSetup horizontalDpi="300" verticalDpi="300" orientation="landscape" paperSize="9" copies="1"/>
</worksheet>
</file>

<file path=docProps/app.xml><?xml version="1.0" encoding="utf-8"?>
<Properties xmlns="http://schemas.openxmlformats.org/officeDocument/2006/extended-properties" xmlns:vt="http://schemas.openxmlformats.org/officeDocument/2006/docPropsVTypes">
  <Application>LibreOffice/5.2.5.1$Windows_x86 LibreOffice_project/0312e1a284a7d50ca85a365c316c7abbf20a4d22</Application>
  <DocSecurity>0</DocSecurity>
  <Template/>
  <Manager/>
  <Company>home</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Silveira de Albuquerque</dc:creator>
  <cp:keywords/>
  <dc:description/>
  <cp:lastModifiedBy/>
  <cp:lastPrinted>2019-05-22T12:14:03Z</cp:lastPrinted>
  <dcterms:created xsi:type="dcterms:W3CDTF">2010-10-20T18:04:17Z</dcterms:created>
  <dcterms:modified xsi:type="dcterms:W3CDTF">2019-05-24T10:44:55Z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