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4"/>
  </bookViews>
  <sheets>
    <sheet name="Mecânico" sheetId="1" r:id="rId1"/>
    <sheet name="Eletricista" sheetId="2" r:id="rId2"/>
    <sheet name="Borracheiro" sheetId="3" r:id="rId3"/>
    <sheet name="Operador de Máquinas Pesadas" sheetId="4" r:id="rId4"/>
    <sheet name="Morista com Adicional Noturno" sheetId="5" r:id="rId5"/>
    <sheet name="Morista Sem Adicional Noturno" sheetId="6" r:id="rId6"/>
    <sheet name="Cobrador de ônibus" sheetId="7" r:id="rId7"/>
  </sheets>
  <definedNames/>
  <calcPr calcId="145621"/>
  <extLst/>
</workbook>
</file>

<file path=xl/sharedStrings.xml><?xml version="1.0" encoding="utf-8"?>
<sst xmlns="http://schemas.openxmlformats.org/spreadsheetml/2006/main" count="1517" uniqueCount="171">
  <si>
    <t>República Federativa do Brasil – Estado do Rio de Janeiro</t>
  </si>
  <si>
    <t xml:space="preserve">  Prefeitura Municipal de Quissamã  </t>
  </si>
  <si>
    <t xml:space="preserve">  Rua Conde de Araruama, 425 – Quissamã – RJ</t>
  </si>
  <si>
    <t>Discriminação dos Serviços</t>
  </si>
  <si>
    <t>A</t>
  </si>
  <si>
    <t>Data de apresentação da proposta</t>
  </si>
  <si>
    <t>B</t>
  </si>
  <si>
    <t>Município</t>
  </si>
  <si>
    <t>Quissamã</t>
  </si>
  <si>
    <t>C</t>
  </si>
  <si>
    <t>Ano do Acordo, Convenção ou Dissídio Coletivo</t>
  </si>
  <si>
    <t>D</t>
  </si>
  <si>
    <t>Nº de meses de execução contratual</t>
  </si>
  <si>
    <t>Identificação do Serviço</t>
  </si>
  <si>
    <t>Tipo de Serviço</t>
  </si>
  <si>
    <t>Unidade de Medida</t>
  </si>
  <si>
    <t>Quantidade total a contratar (em função da unidade de medida)</t>
  </si>
  <si>
    <t>Mecânico de Auto</t>
  </si>
  <si>
    <t>posto</t>
  </si>
  <si>
    <t>Dados para composição dos custos referentes à mão-de-obra</t>
  </si>
  <si>
    <t>Tipo de serviço (mesmo serviço com características distintas)</t>
  </si>
  <si>
    <t>Classificação Brasileira de Ocupações (CBO)</t>
  </si>
  <si>
    <t>Salário Nominativo da Categoria Profissional</t>
  </si>
  <si>
    <t>Categoria profissional (vinculada à execução contratual)</t>
  </si>
  <si>
    <t>Data base da categoria (dia/mês/ano)</t>
  </si>
  <si>
    <t>MÓDULO 1 - COMPOSIÇÃO DA REMUNERAÇÃO</t>
  </si>
  <si>
    <t>COMPOSIÇÃO DA REMUNERAÇÃO</t>
  </si>
  <si>
    <t>%</t>
  </si>
  <si>
    <t>VALOR (R$)</t>
  </si>
  <si>
    <t>Salário Base</t>
  </si>
  <si>
    <t>Adicional Periculosidade</t>
  </si>
  <si>
    <t>Adicional Insalubridade</t>
  </si>
  <si>
    <t>Adicional Noturno</t>
  </si>
  <si>
    <t>E</t>
  </si>
  <si>
    <t>Adicional de Hora Noturna Reduzida</t>
  </si>
  <si>
    <t>F</t>
  </si>
  <si>
    <t>Adicional de Hora Extra no Feriado Trabalhado</t>
  </si>
  <si>
    <t>G</t>
  </si>
  <si>
    <t>Outros (especificar)</t>
  </si>
  <si>
    <t>TOTAL DO MÓDULO 1</t>
  </si>
  <si>
    <t>MÓDULO 2 – ENCARGOS E BENEFÍCIOS ANUAIS, MENSAIS E DIÁRIOS</t>
  </si>
  <si>
    <t>Submódulo 2.1 - 13º Salário, Férias e Adicional de Férias</t>
  </si>
  <si>
    <t>13 (Décimo-terceiro) salário</t>
  </si>
  <si>
    <r>
      <rPr>
        <sz val="10"/>
        <color rgb="FF000000"/>
        <rFont val="Arial"/>
        <family val="0"/>
      </rPr>
      <t>Férias e</t>
    </r>
    <r>
      <rPr>
        <sz val="10"/>
        <color rgb="FFFF0000"/>
        <rFont val="Arial"/>
        <family val="0"/>
      </rPr>
      <t xml:space="preserve"> </t>
    </r>
    <r>
      <rPr>
        <sz val="10"/>
        <rFont val="Arial"/>
        <family val="0"/>
      </rPr>
      <t>Adicional de Férias</t>
    </r>
  </si>
  <si>
    <t>TOTAL SUBMÓDULO 2.1</t>
  </si>
  <si>
    <t>Submódulo 2.2 - GPS, FGTS e Outras Contribuições</t>
  </si>
  <si>
    <t>INSS</t>
  </si>
  <si>
    <t>Salário Educação</t>
  </si>
  <si>
    <t>SAT (Seguro Acidente de Trabalho)</t>
  </si>
  <si>
    <t>SESC ou SESI</t>
  </si>
  <si>
    <t>SENAI - SENAC</t>
  </si>
  <si>
    <t>SEBRAE</t>
  </si>
  <si>
    <t>INCRA</t>
  </si>
  <si>
    <t>H</t>
  </si>
  <si>
    <t>FGTS</t>
  </si>
  <si>
    <t>TOTAL SUBMÓDULO 2.2</t>
  </si>
  <si>
    <t>Submódulo 2.3 - Benefícios Mensais e Diários</t>
  </si>
  <si>
    <t xml:space="preserve">Transporte ( 22 dias x 5,00 passagem x ida e volta) – 6% </t>
  </si>
  <si>
    <t>-</t>
  </si>
  <si>
    <t>Auxílio-Refeição/Alimentação  ( 22 dias x R$ 19,50)</t>
  </si>
  <si>
    <t>Assistência Médica e Familiar</t>
  </si>
  <si>
    <t>Seguro de Vida</t>
  </si>
  <si>
    <t>Contribuição Patronal</t>
  </si>
  <si>
    <t>TOTAL SUBMÓDULO 2.3</t>
  </si>
  <si>
    <t>QUADRO-RESUMO DO MÓDULO 2 - ENCARGOS, BENEFÍCIOS ANUAIS, MENSAIS E DIÁRIOS</t>
  </si>
  <si>
    <t>Módulo 2 - Encargos, Benefícios Anuais, Mensais e Diários</t>
  </si>
  <si>
    <t>2.1</t>
  </si>
  <si>
    <t>13º Salário, Férias e Adicional de Férias</t>
  </si>
  <si>
    <t>2.2</t>
  </si>
  <si>
    <t>GPS, FGTS e Outras Contribuições</t>
  </si>
  <si>
    <t>2.3</t>
  </si>
  <si>
    <t>Benefícios Mensais e Diários</t>
  </si>
  <si>
    <t>TOTAL DO MÓDULO 2</t>
  </si>
  <si>
    <t>MÓDULO 3 – PROVISÃO PARA RESCISÃO</t>
  </si>
  <si>
    <t>PROVISÃO PARA RESCISÃO</t>
  </si>
  <si>
    <t>Aviso Prévio Indenizado</t>
  </si>
  <si>
    <t>Incidência do FGTS sobre Aviso Prévio Indenizado</t>
  </si>
  <si>
    <t>Multa do FGTS e Contribuição Social sobre o Aviso Prévio Indenizado</t>
  </si>
  <si>
    <t>Aviso Prévio Trabalhado</t>
  </si>
  <si>
    <t>Incidência dos encargos do submódulo 2.2 sobre Aviso Prévio Trabalhado</t>
  </si>
  <si>
    <t>Multa do FGTS e Contribuição Social sobre o Aviso Prévio Trabalhado.</t>
  </si>
  <si>
    <t>TOTAL DO MÓDULO 3</t>
  </si>
  <si>
    <t>MÓDULO 4 – CUSTO DE REPOSIÇÃO DO PROFISSIONAL AUSENTE</t>
  </si>
  <si>
    <t>Submódulo 4.1 - Ausências Legais</t>
  </si>
  <si>
    <t xml:space="preserve">Férias </t>
  </si>
  <si>
    <t>Ausências Legais</t>
  </si>
  <si>
    <t>Licença Paternidade</t>
  </si>
  <si>
    <t>Ausência por Acidente de Trabalho</t>
  </si>
  <si>
    <t>Afastamento Maternidade</t>
  </si>
  <si>
    <t>Auxílio doença</t>
  </si>
  <si>
    <t>TOTAL SUBMÓDULO 4.1</t>
  </si>
  <si>
    <t>Submódulo 4.2 - Intrajornada</t>
  </si>
  <si>
    <t>Intervalo para Repouso ou Alimentação</t>
  </si>
  <si>
    <t>TOTAL SUBMÓDULO 4.2</t>
  </si>
  <si>
    <t>QUADRO-RESUMO DO MÓDULO 4 - CUSTO DE REPOSIÇÃO DO PROFISSIONAL AUSENTE</t>
  </si>
  <si>
    <t>Módulo 4 - Custo de Reposição do Profissional Ausente</t>
  </si>
  <si>
    <t>4.1</t>
  </si>
  <si>
    <t>4.2</t>
  </si>
  <si>
    <t>Intrajornada</t>
  </si>
  <si>
    <t>TOTAL DO MÓDULO 4</t>
  </si>
  <si>
    <t>MÓDULO 5 – INSUMOS DIVERSOS</t>
  </si>
  <si>
    <t>INSUMOS DIVERSOS</t>
  </si>
  <si>
    <t>Calça jeans, modelo padrão, de cor azul ( 2 unid/ funcionário)</t>
  </si>
  <si>
    <t>Camisa de gola polo, manga curta 100% algodão, cor verde ( 2 unid/ funcionário)</t>
  </si>
  <si>
    <t>Cinto em couro, cor preta; ( 2 unid/ funcionário) ( 2 unid/ funcionário)</t>
  </si>
  <si>
    <t>Botina bico de ferro com elástico ( 2 unid/ funcionário)</t>
  </si>
  <si>
    <t>Óculos de Segurança ( 2 unid/ funcionário)</t>
  </si>
  <si>
    <t>TOTAL DO MÓDULO 5</t>
  </si>
  <si>
    <t>MÓDULO 6 – CUSTOS INDIRETOS, TRIBUTOS E LUCRO</t>
  </si>
  <si>
    <t>CUSTOS INDIRETOS, TRIBUTOS E LUCRO</t>
  </si>
  <si>
    <t>Custos Indiretos</t>
  </si>
  <si>
    <t>Lucro</t>
  </si>
  <si>
    <t xml:space="preserve">TRIBUTOS </t>
  </si>
  <si>
    <t>C.1</t>
  </si>
  <si>
    <t>PIS</t>
  </si>
  <si>
    <t>C.2</t>
  </si>
  <si>
    <t>COFINS</t>
  </si>
  <si>
    <t>C.3</t>
  </si>
  <si>
    <t>ISS</t>
  </si>
  <si>
    <t>TOTAL DO MÓDULO 6</t>
  </si>
  <si>
    <t>QUADRO RESUMO DO CUSTO POR EMPREGADO</t>
  </si>
  <si>
    <t>Mão-de-Obra vinculada à execução contratual (valor por empregado)</t>
  </si>
  <si>
    <t>Subtotal (A + B + C + D + E)</t>
  </si>
  <si>
    <t>PREÇO TOTAL POR EMPREGADO</t>
  </si>
  <si>
    <t>PREÇO TOTAL MENSAL PARA 03 EMPREGADOS</t>
  </si>
  <si>
    <t>PREÇO TOTAL ANUAL  PARA 03 EMPREGADOS</t>
  </si>
  <si>
    <t>CÁLCULOS DA PLANILHA DE COMPOSIÇÃO DE CUSTOS E FORMAÇÃO DE PREÇOS (DEMONSTRATIVO DE CÁLCULO)</t>
  </si>
  <si>
    <t>~~ INSS. Art. 22, Inciso I, da Lei nº 8.212/91.</t>
  </si>
  <si>
    <t>~~ SESI ou SESC. Art. 3º, Lei n.º 8.036/90.</t>
  </si>
  <si>
    <t>~~ SENAI ou SENAC. Decreto n.º 2.318/86.</t>
  </si>
  <si>
    <t>~~ INCRA. Lei n.º 7.787/89 e DL n.º 1.146/70.</t>
  </si>
  <si>
    <t>~~ Salário Educação. Art. 3º, Inciso I, Decreto n.º 87.043/82.</t>
  </si>
  <si>
    <t>~~ FGTS. Art. 15, Lei nº 8.030/90 e Art. 7º, III, CF.</t>
  </si>
  <si>
    <t>~~ Seguro Acidente do Trabalho. Decreto nº 3.048/99.</t>
  </si>
  <si>
    <t>~~ SEBRAE. Art. 8º, Lei n.º 8.029/90 e Lei n.º 8.154/90.</t>
  </si>
  <si>
    <t>~~ Férias. Artigos 7º, XVII, da CF/88 e 129 a 153 da CLT.</t>
  </si>
  <si>
    <t>Equivale a 1/3 do salário = 2,78%.</t>
  </si>
  <si>
    <t>~~ 13º salário. Artigo 7º, VIII, da CF/88, Leis n.ºs 4.090/62 e 4.749/65 e Decreto n.º 57.155/65.</t>
  </si>
  <si>
    <t>Equivale a 1/12 da remuneração. [( 1 / 12) x 100] = [0,0833 x 100] = 8,33%</t>
  </si>
  <si>
    <t xml:space="preserve"> Prefeitura Municipal de Quissamã  </t>
  </si>
  <si>
    <t>Rua Conde de Araruama, 425 – Quissamã – RJ</t>
  </si>
  <si>
    <t>Eletricista Auto</t>
  </si>
  <si>
    <t>7156-15</t>
  </si>
  <si>
    <t>Auxílio-Refeição/Alimentação ( 22 dias x R$ 19,50)</t>
  </si>
  <si>
    <t>Férias</t>
  </si>
  <si>
    <t>TRIBUTOS</t>
  </si>
  <si>
    <t xml:space="preserve">PREÇO TOTAL MENSAL </t>
  </si>
  <si>
    <t>PREÇO TOTAL ANUAL</t>
  </si>
  <si>
    <t>Borracheiro</t>
  </si>
  <si>
    <t>9921-15</t>
  </si>
  <si>
    <t xml:space="preserve">PREÇO TOTAL ANUAL </t>
  </si>
  <si>
    <t>7151-15</t>
  </si>
  <si>
    <t>Operador de Máquinas Pesadas</t>
  </si>
  <si>
    <t>Protetor auricular tipo fone 20db ( 2 unid/ funcionário)</t>
  </si>
  <si>
    <t>PREÇO TOTAL MENSAL PARA 10 EMPREGADOS</t>
  </si>
  <si>
    <t>PREÇO TOTAL ANUAL PARA 10 EMPREGADOS</t>
  </si>
  <si>
    <t xml:space="preserve">Motorista </t>
  </si>
  <si>
    <t>Motorista com Adicional Noturno</t>
  </si>
  <si>
    <t>Adicional Noturno (2 hs – Das 22 hs às 0:00 hs por 5 dias) = total 40 hs por empregado</t>
  </si>
  <si>
    <t>Par de calçados tipos tênis, com cadarço, na cor preta ( 2 unid/ funcionário)</t>
  </si>
  <si>
    <t xml:space="preserve">TOTAL DO MÓDULO 5 </t>
  </si>
  <si>
    <t>PREÇO TOTAL MENSAL PARA 10 MOTORISTAS</t>
  </si>
  <si>
    <t>PREÇO TOTAL ANUAL PARA 10 MOTORISTAS</t>
  </si>
  <si>
    <t>Motorista</t>
  </si>
  <si>
    <t>Motorista Sem Adicional Noturno</t>
  </si>
  <si>
    <t>Cobrador de Ônibus</t>
  </si>
  <si>
    <t>5112-15</t>
  </si>
  <si>
    <t>Auxílio-Refeição</t>
  </si>
  <si>
    <t xml:space="preserve">Cinto em couro, cor preta; ( 2 unid/ funcionário) </t>
  </si>
  <si>
    <t xml:space="preserve">CÁLCULOS DA PLANILHA DE COMPOSIÇÃO DE CUSTOS E FORMAÇÃO DE PREÇOS </t>
  </si>
  <si>
    <t>(DEMONSTRATIVO DE CÁLCULO)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</si>
</sst>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0"/>
    <numFmt numFmtId="166" formatCode="YYYY\-MM"/>
    <numFmt numFmtId="167" formatCode="[$R$ -416]#,##0.00"/>
    <numFmt numFmtId="168" formatCode="D/M/YYYY"/>
    <numFmt numFmtId="169" formatCode="#,##0.00"/>
    <numFmt numFmtId="170" formatCode="0.00%"/>
    <numFmt numFmtId="171" formatCode="0.00"/>
    <numFmt numFmtId="172" formatCode="[$R$-416]\ #,##0.00;[RED]\-[$R$-416]\ #,##0.00"/>
    <numFmt numFmtId="173" formatCode="0.0000%"/>
    <numFmt numFmtId="174" formatCode="0.000%"/>
    <numFmt numFmtId="175" formatCode="0%"/>
    <numFmt numFmtId="176" formatCode="YYYY\-M"/>
  </numFmts>
  <fonts count="14">
    <font>
      <sz val="10"/>
      <color rgb="FF000000"/>
      <name val="Times New Roman"/>
      <family val="0"/>
    </font>
    <font>
      <sz val="10"/>
      <name val="Arial"/>
      <family val="2"/>
    </font>
    <font>
      <sz val="9"/>
      <color rgb="FF000000"/>
      <name val="Times New Roman"/>
      <family val="0"/>
    </font>
    <font>
      <b/>
      <sz val="9"/>
      <color rgb="FF000000"/>
      <name val="Times New Roman"/>
      <family val="0"/>
    </font>
    <font>
      <b/>
      <sz val="10"/>
      <color rgb="FF000000"/>
      <name val="Arial"/>
      <family val="0"/>
    </font>
    <font>
      <sz val="10"/>
      <color rgb="FF000000"/>
      <name val="Arial"/>
      <family val="0"/>
    </font>
    <font>
      <sz val="10"/>
      <color rgb="FFFF0000"/>
      <name val="Arial"/>
      <family val="0"/>
    </font>
    <font>
      <b/>
      <sz val="10"/>
      <color rgb="FF000000"/>
      <name val="Times New Roman"/>
      <family val="0"/>
    </font>
    <font>
      <sz val="12"/>
      <color rgb="FF000000"/>
      <name val="Times New Roman"/>
      <family val="0"/>
    </font>
    <font>
      <b/>
      <sz val="9"/>
      <color rgb="FF000000"/>
      <name val="Calibri"/>
      <family val="0"/>
    </font>
    <font>
      <sz val="9"/>
      <color rgb="FF000000"/>
      <name val="Calibri"/>
      <family val="0"/>
    </font>
    <font>
      <b/>
      <sz val="11"/>
      <color rgb="FF000000"/>
      <name val="Calibri"/>
      <family val="0"/>
    </font>
    <font>
      <sz val="11"/>
      <color rgb="FF000000"/>
      <name val="Calibri"/>
      <family val="0"/>
    </font>
    <font>
      <sz val="11"/>
      <color rgb="FF000000"/>
      <name val="Arial"/>
      <family val="0"/>
    </font>
  </fonts>
  <fills count="7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09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horizontal="right" vertical="center" wrapText="1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horizontal="left" vertical="center" wrapText="1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/>
      <protection hidden="1"/>
    </xf>
    <xf numFmtId="164" fontId="4" fillId="2" borderId="1" xfId="0" applyFont="1" applyBorder="1" applyAlignment="1" applyProtection="1">
      <alignment horizontal="center" vertical="top" wrapText="1"/>
      <protection hidden="1"/>
    </xf>
    <xf numFmtId="164" fontId="5" fillId="0" borderId="1" xfId="0" applyFont="1" applyBorder="1" applyAlignment="1" applyProtection="1">
      <alignment horizontal="center" vertical="top" wrapText="1"/>
      <protection hidden="1"/>
    </xf>
    <xf numFmtId="164" fontId="5" fillId="0" borderId="1" xfId="0" applyFont="1" applyBorder="1" applyAlignment="1" applyProtection="1">
      <alignment horizontal="left" vertical="top" wrapText="1"/>
      <protection hidden="1"/>
    </xf>
    <xf numFmtId="164" fontId="0" fillId="0" borderId="1" xfId="0" applyFont="1" applyBorder="1" applyAlignment="1" applyProtection="1">
      <alignment horizontal="left" wrapText="1"/>
      <protection hidden="1"/>
    </xf>
    <xf numFmtId="165" fontId="5" fillId="0" borderId="1" xfId="0" applyFont="1" applyBorder="1" applyAlignment="1" applyProtection="1">
      <alignment horizontal="center" vertical="top" shrinkToFit="1"/>
      <protection hidden="1"/>
    </xf>
    <xf numFmtId="164" fontId="0" fillId="0" borderId="2" xfId="0" applyFont="1" applyBorder="1" applyAlignment="1" applyProtection="1">
      <alignment horizontal="left" wrapText="1"/>
      <protection hidden="1"/>
    </xf>
    <xf numFmtId="164" fontId="5" fillId="0" borderId="1" xfId="0" applyFont="1" applyBorder="1" applyAlignment="1" applyProtection="1">
      <alignment horizontal="center" vertical="center" wrapText="1"/>
      <protection hidden="1"/>
    </xf>
    <xf numFmtId="166" fontId="5" fillId="0" borderId="1" xfId="0" applyFont="1" applyBorder="1" applyAlignment="1" applyProtection="1">
      <alignment horizontal="center" vertical="top" wrapText="1"/>
      <protection hidden="1"/>
    </xf>
    <xf numFmtId="167" fontId="5" fillId="0" borderId="1" xfId="0" applyFont="1" applyBorder="1" applyAlignment="1" applyProtection="1">
      <alignment horizontal="center" vertical="top" wrapText="1"/>
      <protection hidden="1"/>
    </xf>
    <xf numFmtId="168" fontId="0" fillId="0" borderId="1" xfId="0" applyFont="1" applyBorder="1" applyAlignment="1" applyProtection="1">
      <alignment horizontal="center" wrapText="1"/>
      <protection hidden="1"/>
    </xf>
    <xf numFmtId="165" fontId="4" fillId="0" borderId="1" xfId="0" applyFont="1" applyBorder="1" applyAlignment="1" applyProtection="1">
      <alignment horizontal="center" vertical="top" shrinkToFit="1"/>
      <protection hidden="1"/>
    </xf>
    <xf numFmtId="164" fontId="4" fillId="0" borderId="1" xfId="0" applyFont="1" applyBorder="1" applyAlignment="1" applyProtection="1">
      <alignment horizontal="center" vertical="top" wrapText="1"/>
      <protection hidden="1"/>
    </xf>
    <xf numFmtId="164" fontId="4" fillId="0" borderId="1" xfId="0" applyFont="1" applyBorder="1" applyAlignment="1" applyProtection="1">
      <alignment horizontal="left" vertical="top" wrapText="1"/>
      <protection hidden="1"/>
    </xf>
    <xf numFmtId="169" fontId="5" fillId="0" borderId="1" xfId="0" applyFont="1" applyBorder="1" applyAlignment="1" applyProtection="1">
      <alignment horizontal="right" vertical="top" shrinkToFit="1"/>
      <protection hidden="1"/>
    </xf>
    <xf numFmtId="170" fontId="5" fillId="0" borderId="1" xfId="0" applyFont="1" applyBorder="1" applyAlignment="1" applyProtection="1">
      <alignment horizontal="center" vertical="top" shrinkToFit="1"/>
      <protection hidden="1"/>
    </xf>
    <xf numFmtId="171" fontId="5" fillId="3" borderId="1" xfId="0" applyFont="1" applyBorder="1" applyAlignment="1" applyProtection="1">
      <alignment horizontal="right" vertical="top" shrinkToFit="1"/>
      <protection hidden="1"/>
    </xf>
    <xf numFmtId="170" fontId="5" fillId="0" borderId="1" xfId="0" applyFont="1" applyBorder="1" applyAlignment="1" applyProtection="1">
      <alignment horizontal="center" wrapText="1"/>
      <protection hidden="1"/>
    </xf>
    <xf numFmtId="169" fontId="4" fillId="3" borderId="1" xfId="0" applyFont="1" applyBorder="1" applyAlignment="1" applyProtection="1">
      <alignment horizontal="right" vertical="top" shrinkToFit="1"/>
      <protection hidden="1"/>
    </xf>
    <xf numFmtId="172" fontId="0" fillId="0" borderId="0" xfId="0" applyFont="1" applyAlignment="1" applyProtection="1">
      <alignment/>
      <protection hidden="1"/>
    </xf>
    <xf numFmtId="170" fontId="4" fillId="3" borderId="1" xfId="0" applyFont="1" applyBorder="1" applyAlignment="1" applyProtection="1">
      <alignment horizontal="center" vertical="top" shrinkToFit="1"/>
      <protection hidden="1"/>
    </xf>
    <xf numFmtId="171" fontId="4" fillId="3" borderId="1" xfId="0" applyFont="1" applyBorder="1" applyAlignment="1" applyProtection="1">
      <alignment horizontal="right" vertical="top" shrinkToFit="1"/>
      <protection hidden="1"/>
    </xf>
    <xf numFmtId="164" fontId="0" fillId="0" borderId="3" xfId="0" applyFont="1" applyBorder="1" applyAlignment="1" applyProtection="1">
      <alignment horizontal="left" wrapText="1"/>
      <protection hidden="1"/>
    </xf>
    <xf numFmtId="171" fontId="5" fillId="4" borderId="1" xfId="0" applyFont="1" applyBorder="1" applyAlignment="1" applyProtection="1">
      <alignment horizontal="right" vertical="top" shrinkToFit="1"/>
      <protection hidden="1"/>
    </xf>
    <xf numFmtId="170" fontId="4" fillId="4" borderId="1" xfId="0" applyFont="1" applyBorder="1" applyAlignment="1" applyProtection="1">
      <alignment horizontal="center" vertical="top" shrinkToFit="1"/>
      <protection hidden="1"/>
    </xf>
    <xf numFmtId="171" fontId="4" fillId="4" borderId="1" xfId="0" applyFont="1" applyBorder="1" applyAlignment="1" applyProtection="1">
      <alignment horizontal="right" vertical="top" shrinkToFit="1"/>
      <protection hidden="1"/>
    </xf>
    <xf numFmtId="164" fontId="4" fillId="0" borderId="4" xfId="0" applyFont="1" applyBorder="1" applyAlignment="1" applyProtection="1">
      <alignment horizontal="center" vertical="center"/>
      <protection hidden="1"/>
    </xf>
    <xf numFmtId="164" fontId="0" fillId="0" borderId="4" xfId="0" applyFont="1" applyBorder="1" applyAlignment="1" applyProtection="1">
      <alignment horizontal="left" wrapText="1"/>
      <protection hidden="1"/>
    </xf>
    <xf numFmtId="164" fontId="4" fillId="0" borderId="4" xfId="0" applyFont="1" applyBorder="1" applyAlignment="1" applyProtection="1">
      <alignment horizontal="left" vertical="top" wrapText="1"/>
      <protection hidden="1"/>
    </xf>
    <xf numFmtId="164" fontId="4" fillId="0" borderId="4" xfId="0" applyFont="1" applyBorder="1" applyAlignment="1" applyProtection="1">
      <alignment horizontal="center" vertical="top" wrapText="1"/>
      <protection hidden="1"/>
    </xf>
    <xf numFmtId="164" fontId="5" fillId="0" borderId="4" xfId="0" applyFont="1" applyBorder="1" applyAlignment="1" applyProtection="1">
      <alignment horizontal="left" vertical="center" wrapText="1"/>
      <protection hidden="1"/>
    </xf>
    <xf numFmtId="164" fontId="5" fillId="0" borderId="4" xfId="0" applyFont="1" applyBorder="1" applyAlignment="1" applyProtection="1">
      <alignment horizontal="center" vertical="top" wrapText="1"/>
      <protection hidden="1"/>
    </xf>
    <xf numFmtId="171" fontId="5" fillId="0" borderId="4" xfId="0" applyFont="1" applyBorder="1" applyAlignment="1" applyProtection="1">
      <alignment horizontal="right" vertical="top" shrinkToFit="1"/>
      <protection hidden="1"/>
    </xf>
    <xf numFmtId="171" fontId="4" fillId="4" borderId="4" xfId="0" applyFont="1" applyBorder="1" applyAlignment="1" applyProtection="1">
      <alignment/>
      <protection hidden="1"/>
    </xf>
    <xf numFmtId="164" fontId="5" fillId="0" borderId="4" xfId="0" applyFont="1" applyBorder="1" applyAlignment="1" applyProtection="1">
      <alignment horizontal="center" vertical="center"/>
      <protection hidden="1"/>
    </xf>
    <xf numFmtId="172" fontId="5" fillId="0" borderId="4" xfId="0" applyFont="1" applyBorder="1" applyAlignment="1" applyProtection="1">
      <alignment horizontal="right" vertical="top" shrinkToFit="1"/>
      <protection hidden="1"/>
    </xf>
    <xf numFmtId="172" fontId="4" fillId="3" borderId="4" xfId="0" applyFont="1" applyBorder="1" applyAlignment="1" applyProtection="1">
      <alignment/>
      <protection hidden="1"/>
    </xf>
    <xf numFmtId="164" fontId="7" fillId="0" borderId="4" xfId="0" applyFont="1" applyBorder="1" applyAlignment="1" applyProtection="1">
      <alignment horizontal="center" vertical="center"/>
      <protection hidden="1"/>
    </xf>
    <xf numFmtId="170" fontId="5" fillId="0" borderId="4" xfId="0" applyFont="1" applyBorder="1" applyAlignment="1" applyProtection="1">
      <alignment horizontal="center" vertical="top" shrinkToFit="1"/>
      <protection hidden="1"/>
    </xf>
    <xf numFmtId="172" fontId="5" fillId="4" borderId="4" xfId="0" applyFont="1" applyBorder="1" applyAlignment="1" applyProtection="1">
      <alignment horizontal="right" vertical="top" shrinkToFit="1"/>
      <protection hidden="1"/>
    </xf>
    <xf numFmtId="173" fontId="5" fillId="0" borderId="4" xfId="0" applyFont="1" applyBorder="1" applyAlignment="1" applyProtection="1">
      <alignment horizontal="center" vertical="top" shrinkToFit="1"/>
      <protection hidden="1"/>
    </xf>
    <xf numFmtId="174" fontId="5" fillId="0" borderId="4" xfId="0" applyFont="1" applyBorder="1" applyAlignment="1" applyProtection="1">
      <alignment horizontal="center" vertical="top" shrinkToFit="1"/>
      <protection hidden="1"/>
    </xf>
    <xf numFmtId="164" fontId="4" fillId="0" borderId="4" xfId="0" applyFont="1" applyBorder="1" applyAlignment="1" applyProtection="1">
      <alignment horizontal="center" vertical="center" wrapText="1"/>
      <protection hidden="1"/>
    </xf>
    <xf numFmtId="170" fontId="5" fillId="0" borderId="4" xfId="0" applyFont="1" applyBorder="1" applyAlignment="1" applyProtection="1">
      <alignment horizontal="center" vertical="center" shrinkToFit="1"/>
      <protection hidden="1"/>
    </xf>
    <xf numFmtId="170" fontId="4" fillId="4" borderId="4" xfId="0" applyFont="1" applyBorder="1" applyAlignment="1" applyProtection="1">
      <alignment horizontal="center"/>
      <protection hidden="1"/>
    </xf>
    <xf numFmtId="172" fontId="4" fillId="4" borderId="4" xfId="0" applyFont="1" applyBorder="1" applyAlignment="1" applyProtection="1">
      <alignment/>
      <protection hidden="1"/>
    </xf>
    <xf numFmtId="164" fontId="4" fillId="2" borderId="1" xfId="0" applyFont="1" applyBorder="1" applyAlignment="1" applyProtection="1">
      <alignment horizontal="center" vertical="center" wrapText="1"/>
      <protection hidden="1"/>
    </xf>
    <xf numFmtId="164" fontId="4" fillId="0" borderId="1" xfId="0" applyFont="1" applyBorder="1" applyAlignment="1" applyProtection="1">
      <alignment horizontal="center" vertical="center" wrapText="1"/>
      <protection hidden="1"/>
    </xf>
    <xf numFmtId="164" fontId="5" fillId="0" borderId="1" xfId="0" applyFont="1" applyBorder="1" applyAlignment="1" applyProtection="1">
      <alignment horizontal="left" vertical="center" wrapText="1"/>
      <protection hidden="1"/>
    </xf>
    <xf numFmtId="164" fontId="4" fillId="5" borderId="1" xfId="0" applyFont="1" applyBorder="1" applyAlignment="1" applyProtection="1">
      <alignment horizontal="center" vertical="center" wrapText="1"/>
      <protection hidden="1"/>
    </xf>
    <xf numFmtId="171" fontId="5" fillId="0" borderId="1" xfId="0" applyFont="1" applyBorder="1" applyAlignment="1" applyProtection="1">
      <alignment horizontal="right" vertical="top" shrinkToFit="1"/>
      <protection hidden="1"/>
    </xf>
    <xf numFmtId="164" fontId="4" fillId="4" borderId="4" xfId="0" applyFont="1" applyBorder="1" applyAlignment="1" applyProtection="1">
      <alignment horizontal="center" vertical="center"/>
      <protection hidden="1"/>
    </xf>
    <xf numFmtId="165" fontId="4" fillId="0" borderId="5" xfId="0" applyFont="1" applyBorder="1" applyAlignment="1" applyProtection="1">
      <alignment horizontal="center" vertical="top" shrinkToFit="1"/>
      <protection hidden="1"/>
    </xf>
    <xf numFmtId="165" fontId="4" fillId="0" borderId="6" xfId="0" applyFont="1" applyBorder="1" applyAlignment="1" applyProtection="1">
      <alignment horizontal="center" vertical="center" shrinkToFit="1"/>
      <protection hidden="1"/>
    </xf>
    <xf numFmtId="164" fontId="4" fillId="0" borderId="5" xfId="0" applyFont="1" applyBorder="1" applyAlignment="1" applyProtection="1">
      <alignment horizontal="center" vertical="top" wrapText="1"/>
      <protection hidden="1"/>
    </xf>
    <xf numFmtId="164" fontId="8" fillId="0" borderId="6" xfId="0" applyFont="1" applyBorder="1" applyAlignment="1" applyProtection="1">
      <alignment/>
      <protection hidden="1"/>
    </xf>
    <xf numFmtId="171" fontId="5" fillId="0" borderId="1" xfId="0" applyFont="1" applyBorder="1" applyAlignment="1" applyProtection="1">
      <alignment horizontal="center" vertical="top" shrinkToFit="1"/>
      <protection hidden="1"/>
    </xf>
    <xf numFmtId="171" fontId="5" fillId="0" borderId="0" xfId="0" applyFont="1" applyBorder="1" applyAlignment="1" applyProtection="1">
      <alignment horizontal="center" vertical="top" shrinkToFit="1"/>
      <protection hidden="1"/>
    </xf>
    <xf numFmtId="164" fontId="8" fillId="0" borderId="6" xfId="0" applyFont="1" applyBorder="1" applyAlignment="1" applyProtection="1">
      <alignment horizontal="left"/>
      <protection hidden="1"/>
    </xf>
    <xf numFmtId="171" fontId="4" fillId="4" borderId="1" xfId="0" applyFont="1" applyBorder="1" applyAlignment="1" applyProtection="1">
      <alignment horizontal="center" vertical="top" shrinkToFit="1"/>
      <protection hidden="1"/>
    </xf>
    <xf numFmtId="164" fontId="4" fillId="6" borderId="0" xfId="0" applyFont="1" applyBorder="1" applyAlignment="1" applyProtection="1">
      <alignment horizontal="left" vertical="top" wrapText="1"/>
      <protection hidden="1"/>
    </xf>
    <xf numFmtId="165" fontId="4" fillId="0" borderId="7" xfId="0" applyFont="1" applyBorder="1" applyAlignment="1" applyProtection="1">
      <alignment horizontal="center" vertical="center" shrinkToFit="1"/>
      <protection hidden="1"/>
    </xf>
    <xf numFmtId="164" fontId="4" fillId="0" borderId="7" xfId="0" applyFont="1" applyBorder="1" applyAlignment="1" applyProtection="1">
      <alignment horizontal="left" vertical="center" wrapText="1"/>
      <protection hidden="1"/>
    </xf>
    <xf numFmtId="175" fontId="5" fillId="0" borderId="1" xfId="0" applyFont="1" applyBorder="1" applyAlignment="1" applyProtection="1">
      <alignment horizontal="center" vertical="top" shrinkToFit="1"/>
      <protection hidden="1"/>
    </xf>
    <xf numFmtId="170" fontId="5" fillId="0" borderId="1" xfId="0" applyFont="1" applyBorder="1" applyAlignment="1" applyProtection="1">
      <alignment horizontal="right" vertical="top" shrinkToFit="1"/>
      <protection hidden="1"/>
    </xf>
    <xf numFmtId="167" fontId="4" fillId="4" borderId="1" xfId="0" applyFont="1" applyBorder="1" applyAlignment="1" applyProtection="1">
      <alignment horizontal="right" vertical="top" shrinkToFit="1"/>
      <protection hidden="1"/>
    </xf>
    <xf numFmtId="164" fontId="4" fillId="0" borderId="0" xfId="0" applyFont="1" applyAlignment="1" applyProtection="1">
      <alignment horizontal="left" vertical="top" wrapText="1"/>
      <protection hidden="1"/>
    </xf>
    <xf numFmtId="169" fontId="5" fillId="4" borderId="1" xfId="0" applyFont="1" applyBorder="1" applyAlignment="1" applyProtection="1">
      <alignment horizontal="right" vertical="top" shrinkToFit="1"/>
      <protection hidden="1"/>
    </xf>
    <xf numFmtId="164" fontId="0" fillId="0" borderId="1" xfId="0" applyFont="1" applyBorder="1" applyAlignment="1" applyProtection="1">
      <alignment horizontal="center" wrapText="1"/>
      <protection hidden="1"/>
    </xf>
    <xf numFmtId="169" fontId="4" fillId="4" borderId="1" xfId="0" applyFont="1" applyBorder="1" applyAlignment="1" applyProtection="1">
      <alignment horizontal="right" vertical="top" shrinkToFit="1"/>
      <protection hidden="1"/>
    </xf>
    <xf numFmtId="169" fontId="0" fillId="0" borderId="0" xfId="0" applyFont="1" applyAlignment="1" applyProtection="1">
      <alignment/>
      <protection hidden="1"/>
    </xf>
    <xf numFmtId="164" fontId="9" fillId="0" borderId="8" xfId="0" applyFont="1" applyBorder="1" applyAlignment="1" applyProtection="1">
      <alignment/>
      <protection hidden="1"/>
    </xf>
    <xf numFmtId="171" fontId="0" fillId="0" borderId="0" xfId="0" applyFont="1" applyAlignment="1" applyProtection="1">
      <alignment/>
      <protection hidden="1"/>
    </xf>
    <xf numFmtId="164" fontId="9" fillId="0" borderId="9" xfId="0" applyFont="1" applyBorder="1" applyAlignment="1" applyProtection="1">
      <alignment horizontal="left"/>
      <protection hidden="1"/>
    </xf>
    <xf numFmtId="164" fontId="10" fillId="0" borderId="9" xfId="0" applyFont="1" applyBorder="1" applyAlignment="1" applyProtection="1">
      <alignment horizontal="left"/>
      <protection hidden="1"/>
    </xf>
    <xf numFmtId="164" fontId="10" fillId="0" borderId="5" xfId="0" applyFont="1" applyBorder="1" applyAlignment="1" applyProtection="1">
      <alignment horizontal="left"/>
      <protection hidden="1"/>
    </xf>
    <xf numFmtId="164" fontId="4" fillId="6" borderId="0" xfId="0" applyFont="1" applyAlignment="1" applyProtection="1">
      <alignment horizontal="center" vertical="top" wrapText="1"/>
      <protection hidden="1"/>
    </xf>
    <xf numFmtId="170" fontId="4" fillId="4" borderId="1" xfId="0" applyFont="1" applyBorder="1" applyAlignment="1" applyProtection="1">
      <alignment horizontal="right" vertical="top" shrinkToFit="1"/>
      <protection hidden="1"/>
    </xf>
    <xf numFmtId="164" fontId="11" fillId="0" borderId="8" xfId="0" applyFont="1" applyBorder="1" applyAlignment="1" applyProtection="1">
      <alignment/>
      <protection hidden="1"/>
    </xf>
    <xf numFmtId="164" fontId="11" fillId="0" borderId="9" xfId="0" applyFont="1" applyBorder="1" applyAlignment="1" applyProtection="1">
      <alignment horizontal="left"/>
      <protection hidden="1"/>
    </xf>
    <xf numFmtId="164" fontId="12" fillId="0" borderId="9" xfId="0" applyFont="1" applyBorder="1" applyAlignment="1" applyProtection="1">
      <alignment horizontal="left"/>
      <protection hidden="1"/>
    </xf>
    <xf numFmtId="164" fontId="12" fillId="0" borderId="5" xfId="0" applyFont="1" applyBorder="1" applyAlignment="1" applyProtection="1">
      <alignment horizontal="left"/>
      <protection hidden="1"/>
    </xf>
    <xf numFmtId="172" fontId="5" fillId="3" borderId="4" xfId="0" applyFont="1" applyBorder="1" applyAlignment="1" applyProtection="1">
      <alignment/>
      <protection hidden="1"/>
    </xf>
    <xf numFmtId="172" fontId="5" fillId="4" borderId="4" xfId="0" applyFont="1" applyBorder="1" applyAlignment="1" applyProtection="1">
      <alignment horizontal="right" vertical="center" shrinkToFit="1"/>
      <protection hidden="1"/>
    </xf>
    <xf numFmtId="170" fontId="5" fillId="4" borderId="4" xfId="0" applyFont="1" applyBorder="1" applyAlignment="1" applyProtection="1">
      <alignment horizontal="center"/>
      <protection hidden="1"/>
    </xf>
    <xf numFmtId="172" fontId="5" fillId="4" borderId="4" xfId="0" applyFont="1" applyBorder="1" applyAlignment="1" applyProtection="1">
      <alignment/>
      <protection hidden="1"/>
    </xf>
    <xf numFmtId="169" fontId="4" fillId="6" borderId="1" xfId="0" applyFont="1" applyBorder="1" applyAlignment="1" applyProtection="1">
      <alignment horizontal="right" vertical="top" shrinkToFit="1"/>
      <protection hidden="1"/>
    </xf>
    <xf numFmtId="164" fontId="4" fillId="0" borderId="1" xfId="0" applyFont="1" applyBorder="1" applyAlignment="1" applyProtection="1">
      <alignment horizontal="left" vertical="center" wrapText="1"/>
      <protection hidden="1"/>
    </xf>
    <xf numFmtId="176" fontId="5" fillId="0" borderId="1" xfId="0" applyFont="1" applyBorder="1" applyAlignment="1" applyProtection="1">
      <alignment horizontal="center" vertical="top" wrapText="1"/>
      <protection hidden="1"/>
    </xf>
    <xf numFmtId="170" fontId="0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 horizontal="center"/>
      <protection hidden="1"/>
    </xf>
    <xf numFmtId="164" fontId="13" fillId="6" borderId="6" xfId="0" applyFont="1" applyBorder="1" applyAlignment="1" applyProtection="1">
      <alignment horizontal="center"/>
      <protection hidden="1"/>
    </xf>
    <xf numFmtId="171" fontId="4" fillId="3" borderId="0" xfId="0" applyFont="1" applyBorder="1" applyAlignment="1" applyProtection="1">
      <alignment horizontal="right" vertical="top" shrinkToFit="1"/>
      <protection hidden="1"/>
    </xf>
    <xf numFmtId="164" fontId="0" fillId="0" borderId="10" xfId="0" applyFont="1" applyBorder="1" applyAlignment="1" applyProtection="1">
      <alignment horizontal="center" vertical="center"/>
      <protection hidden="1"/>
    </xf>
    <xf numFmtId="164" fontId="0" fillId="0" borderId="11" xfId="0" applyFont="1" applyBorder="1" applyAlignment="1" applyProtection="1">
      <alignment/>
      <protection hidden="1"/>
    </xf>
    <xf numFmtId="164" fontId="0" fillId="0" borderId="12" xfId="0" applyBorder="1" applyAlignment="1" applyProtection="1">
      <alignment/>
      <protection hidden="1"/>
    </xf>
    <xf numFmtId="164" fontId="0" fillId="0" borderId="12" xfId="0" applyFont="1" applyBorder="1" applyAlignment="1" applyProtection="1">
      <alignment horizontal="center" vertical="center"/>
      <protection hidden="1"/>
    </xf>
    <xf numFmtId="172" fontId="0" fillId="0" borderId="12" xfId="0" applyBorder="1" applyAlignment="1" applyProtection="1">
      <alignment/>
      <protection hidden="1"/>
    </xf>
    <xf numFmtId="164" fontId="5" fillId="0" borderId="0" xfId="0" applyFont="1" applyAlignment="1" applyProtection="1">
      <alignment/>
      <protection hidden="1"/>
    </xf>
    <xf numFmtId="171" fontId="0" fillId="0" borderId="12" xfId="0" applyBorder="1" applyAlignment="1" applyProtection="1">
      <alignment/>
      <protection hidden="1"/>
    </xf>
    <xf numFmtId="164" fontId="0" fillId="0" borderId="13" xfId="0" applyFont="1" applyBorder="1" applyAlignment="1" applyProtection="1">
      <alignment horizontal="left" vertical="center"/>
      <protection hidden="1"/>
    </xf>
    <xf numFmtId="164" fontId="0" fillId="0" borderId="14" xfId="0" applyFont="1" applyBorder="1" applyAlignment="1" applyProtection="1">
      <alignment/>
      <protection hidden="1"/>
    </xf>
    <xf numFmtId="164" fontId="0" fillId="0" borderId="15" xfId="0" applyBorder="1" applyAlignment="1" applyProtection="1">
      <alignment/>
      <protection hidden="1"/>
    </xf>
    <xf numFmtId="164" fontId="0" fillId="0" borderId="16" xfId="0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D9D9D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19050</xdr:rowOff>
    </xdr:from>
    <xdr:to>
      <xdr:col>1</xdr:col>
      <xdr:colOff>1085850</xdr:colOff>
      <xdr:row>3</xdr:row>
      <xdr:rowOff>66675</xdr:rowOff>
    </xdr:to>
    <xdr:pic>
      <xdr:nvPicPr>
        <xdr:cNvPr id="0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1000125" cy="4762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19050</xdr:rowOff>
    </xdr:from>
    <xdr:to>
      <xdr:col>1</xdr:col>
      <xdr:colOff>1057275</xdr:colOff>
      <xdr:row>3</xdr:row>
      <xdr:rowOff>85725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"/>
          <a:ext cx="1000125" cy="5810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57150</xdr:rowOff>
    </xdr:from>
    <xdr:to>
      <xdr:col>1</xdr:col>
      <xdr:colOff>1000125</xdr:colOff>
      <xdr:row>3</xdr:row>
      <xdr:rowOff>76200</xdr:rowOff>
    </xdr:to>
    <xdr:pic>
      <xdr:nvPicPr>
        <xdr:cNvPr id="2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1123950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0</xdr:row>
      <xdr:rowOff>19050</xdr:rowOff>
    </xdr:from>
    <xdr:to>
      <xdr:col>1</xdr:col>
      <xdr:colOff>1428750</xdr:colOff>
      <xdr:row>3</xdr:row>
      <xdr:rowOff>123825</xdr:rowOff>
    </xdr:to>
    <xdr:pic>
      <xdr:nvPicPr>
        <xdr:cNvPr id="3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"/>
          <a:ext cx="1047750" cy="533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0</xdr:row>
      <xdr:rowOff>19050</xdr:rowOff>
    </xdr:from>
    <xdr:to>
      <xdr:col>1</xdr:col>
      <xdr:colOff>1390650</xdr:colOff>
      <xdr:row>3</xdr:row>
      <xdr:rowOff>123825</xdr:rowOff>
    </xdr:to>
    <xdr:pic>
      <xdr:nvPicPr>
        <xdr:cNvPr id="4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"/>
          <a:ext cx="1009650" cy="533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0</xdr:row>
      <xdr:rowOff>19050</xdr:rowOff>
    </xdr:from>
    <xdr:to>
      <xdr:col>1</xdr:col>
      <xdr:colOff>1457325</xdr:colOff>
      <xdr:row>4</xdr:row>
      <xdr:rowOff>47625</xdr:rowOff>
    </xdr:to>
    <xdr:pic>
      <xdr:nvPicPr>
        <xdr:cNvPr id="5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"/>
          <a:ext cx="1076325" cy="6000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333375</xdr:colOff>
      <xdr:row>3</xdr:row>
      <xdr:rowOff>152400</xdr:rowOff>
    </xdr:to>
    <xdr:pic>
      <xdr:nvPicPr>
        <xdr:cNvPr id="6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000125" cy="638175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9"/>
  <sheetViews>
    <sheetView workbookViewId="0" topLeftCell="A103">
      <selection activeCell="C3" sqref="C3"/>
    </sheetView>
  </sheetViews>
  <sheetFormatPr defaultColWidth="9.33203125" defaultRowHeight="12.75"/>
  <cols>
    <col min="1" max="1" width="4" style="0" customWidth="1"/>
    <col min="2" max="2" width="28.5" style="0" customWidth="1"/>
    <col min="3" max="3" width="12.5" style="0" customWidth="1"/>
    <col min="4" max="4" width="11.5" style="0" customWidth="1"/>
    <col min="5" max="5" width="19.66015625" style="0" customWidth="1"/>
    <col min="6" max="6" width="14.5" style="0" customWidth="1"/>
    <col min="7" max="7" width="19.16015625" style="0" customWidth="1"/>
    <col min="8" max="10" width="8.66015625" style="0" customWidth="1"/>
    <col min="11" max="11" width="18.16015625" style="0" customWidth="1"/>
    <col min="12" max="26" width="8.66015625" style="0" customWidth="1"/>
    <col min="27" max="1025" width="14.5" style="0" customWidth="1"/>
  </cols>
  <sheetData>
    <row r="1" spans="1:26" ht="11.35" customHeight="1">
      <c r="A1" s="1"/>
      <c r="B1" s="2"/>
      <c r="C1" s="3" t="s">
        <v>0</v>
      </c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1.35" customHeight="1">
      <c r="A2" s="5"/>
      <c r="B2" s="5"/>
      <c r="C2" s="3" t="s">
        <v>1</v>
      </c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1.35" customHeight="1">
      <c r="A3" s="5"/>
      <c r="B3" s="5"/>
      <c r="C3" s="3" t="s">
        <v>2</v>
      </c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1.35" customHeight="1">
      <c r="A4" s="5"/>
      <c r="B4" s="5"/>
      <c r="C4" s="3"/>
      <c r="D4" s="3"/>
      <c r="E4" s="3"/>
      <c r="F4" s="3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.25" customHeight="1">
      <c r="A5" s="6" t="s">
        <v>3</v>
      </c>
      <c r="B5" s="6"/>
      <c r="C5" s="6"/>
      <c r="D5" s="6"/>
      <c r="E5" s="6"/>
      <c r="F5" s="6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.25" customHeight="1">
      <c r="A6" s="7" t="s">
        <v>4</v>
      </c>
      <c r="B6" s="8" t="s">
        <v>5</v>
      </c>
      <c r="C6" s="8"/>
      <c r="D6" s="8"/>
      <c r="E6" s="8"/>
      <c r="F6" s="9"/>
      <c r="G6" s="9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.25" customHeight="1">
      <c r="A7" s="7" t="s">
        <v>6</v>
      </c>
      <c r="B7" s="8" t="s">
        <v>7</v>
      </c>
      <c r="C7" s="8"/>
      <c r="D7" s="8"/>
      <c r="E7" s="8"/>
      <c r="F7" s="7" t="s">
        <v>8</v>
      </c>
      <c r="G7" s="7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25" customHeight="1">
      <c r="A8" s="7" t="s">
        <v>9</v>
      </c>
      <c r="B8" s="8" t="s">
        <v>10</v>
      </c>
      <c r="C8" s="8"/>
      <c r="D8" s="8"/>
      <c r="E8" s="8"/>
      <c r="F8" s="10">
        <v>2019</v>
      </c>
      <c r="G8" s="10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25" customHeight="1">
      <c r="A9" s="7" t="s">
        <v>11</v>
      </c>
      <c r="B9" s="8" t="s">
        <v>12</v>
      </c>
      <c r="C9" s="8"/>
      <c r="D9" s="8"/>
      <c r="E9" s="8"/>
      <c r="F9" s="10">
        <v>12</v>
      </c>
      <c r="G9" s="10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3.5" customHeight="1">
      <c r="A10" s="11"/>
      <c r="B10" s="11"/>
      <c r="C10" s="11"/>
      <c r="D10" s="11"/>
      <c r="E10" s="11"/>
      <c r="F10" s="11"/>
      <c r="G10" s="11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4.25" customHeight="1">
      <c r="A11" s="6" t="s">
        <v>13</v>
      </c>
      <c r="B11" s="6"/>
      <c r="C11" s="6"/>
      <c r="D11" s="6"/>
      <c r="E11" s="6"/>
      <c r="F11" s="6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7.75" customHeight="1">
      <c r="A12" s="12" t="s">
        <v>14</v>
      </c>
      <c r="B12" s="12"/>
      <c r="C12" s="12" t="s">
        <v>15</v>
      </c>
      <c r="D12" s="12"/>
      <c r="E12" s="7" t="s">
        <v>16</v>
      </c>
      <c r="F12" s="7"/>
      <c r="G12" s="7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4.25" customHeight="1">
      <c r="A13" s="7" t="s">
        <v>17</v>
      </c>
      <c r="B13" s="7"/>
      <c r="C13" s="7" t="s">
        <v>18</v>
      </c>
      <c r="D13" s="7"/>
      <c r="E13" s="10">
        <v>3</v>
      </c>
      <c r="F13" s="10"/>
      <c r="G13" s="10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3.5" customHeight="1">
      <c r="A14" s="11"/>
      <c r="B14" s="11"/>
      <c r="C14" s="11"/>
      <c r="D14" s="11"/>
      <c r="E14" s="11"/>
      <c r="F14" s="11"/>
      <c r="G14" s="11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25" customHeight="1">
      <c r="A15" s="6" t="s">
        <v>19</v>
      </c>
      <c r="B15" s="6"/>
      <c r="C15" s="6"/>
      <c r="D15" s="6"/>
      <c r="E15" s="6"/>
      <c r="F15" s="6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4.25" customHeight="1">
      <c r="A16" s="10">
        <v>1</v>
      </c>
      <c r="B16" s="8" t="s">
        <v>20</v>
      </c>
      <c r="C16" s="8"/>
      <c r="D16" s="8"/>
      <c r="E16" s="8"/>
      <c r="F16" s="7" t="str">
        <f>F19</f>
        <v>Mecânico de Auto</v>
      </c>
      <c r="G16" s="7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.25" customHeight="1">
      <c r="A17" s="10">
        <v>2</v>
      </c>
      <c r="B17" s="8" t="s">
        <v>21</v>
      </c>
      <c r="C17" s="8"/>
      <c r="D17" s="8"/>
      <c r="E17" s="8"/>
      <c r="F17" s="13">
        <v>2645939</v>
      </c>
      <c r="G17" s="13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4.25" customHeight="1">
      <c r="A18" s="10">
        <v>3</v>
      </c>
      <c r="B18" s="8" t="s">
        <v>22</v>
      </c>
      <c r="C18" s="8"/>
      <c r="D18" s="8"/>
      <c r="E18" s="8"/>
      <c r="F18" s="14">
        <v>1540.79</v>
      </c>
      <c r="G18" s="1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.25" customHeight="1">
      <c r="A19" s="10">
        <v>4</v>
      </c>
      <c r="B19" s="8" t="s">
        <v>23</v>
      </c>
      <c r="C19" s="8"/>
      <c r="D19" s="8"/>
      <c r="E19" s="8"/>
      <c r="F19" s="7" t="s">
        <v>17</v>
      </c>
      <c r="G19" s="7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4.25" customHeight="1">
      <c r="A20" s="10">
        <v>5</v>
      </c>
      <c r="B20" s="8" t="s">
        <v>24</v>
      </c>
      <c r="C20" s="8"/>
      <c r="D20" s="8"/>
      <c r="E20" s="8"/>
      <c r="F20" s="15">
        <v>43952</v>
      </c>
      <c r="G20" s="15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3.5" customHeight="1">
      <c r="A21" s="11"/>
      <c r="B21" s="11"/>
      <c r="C21" s="11"/>
      <c r="D21" s="11"/>
      <c r="E21" s="11"/>
      <c r="F21" s="11"/>
      <c r="G21" s="11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4.25" customHeight="1">
      <c r="A22" s="6" t="s">
        <v>25</v>
      </c>
      <c r="B22" s="6"/>
      <c r="C22" s="6"/>
      <c r="D22" s="6"/>
      <c r="E22" s="6"/>
      <c r="F22" s="6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4.25" customHeight="1">
      <c r="A23" s="16">
        <v>1</v>
      </c>
      <c r="B23" s="17" t="s">
        <v>26</v>
      </c>
      <c r="C23" s="17"/>
      <c r="D23" s="17"/>
      <c r="E23" s="17"/>
      <c r="F23" s="17" t="s">
        <v>27</v>
      </c>
      <c r="G23" s="18" t="s">
        <v>28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4.25" customHeight="1">
      <c r="A24" s="17" t="s">
        <v>4</v>
      </c>
      <c r="B24" s="8" t="s">
        <v>29</v>
      </c>
      <c r="C24" s="8"/>
      <c r="D24" s="8"/>
      <c r="E24" s="8"/>
      <c r="F24" s="9"/>
      <c r="G24" s="19">
        <f>F18</f>
        <v>1540.79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4.25" customHeight="1">
      <c r="A25" s="17" t="s">
        <v>6</v>
      </c>
      <c r="B25" s="8" t="s">
        <v>30</v>
      </c>
      <c r="C25" s="8"/>
      <c r="D25" s="8"/>
      <c r="E25" s="8"/>
      <c r="F25" s="20">
        <v>0</v>
      </c>
      <c r="G25" s="21">
        <f>F25*$G$24</f>
        <v>0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4.25" customHeight="1">
      <c r="A26" s="17" t="s">
        <v>9</v>
      </c>
      <c r="B26" s="8" t="s">
        <v>31</v>
      </c>
      <c r="C26" s="8"/>
      <c r="D26" s="8"/>
      <c r="E26" s="8"/>
      <c r="F26" s="22">
        <v>0</v>
      </c>
      <c r="G26" s="21">
        <f>F26*$G$24</f>
        <v>0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4.25" customHeight="1">
      <c r="A27" s="17" t="s">
        <v>11</v>
      </c>
      <c r="B27" s="8" t="s">
        <v>32</v>
      </c>
      <c r="C27" s="8"/>
      <c r="D27" s="8"/>
      <c r="E27" s="8"/>
      <c r="F27" s="22">
        <v>0</v>
      </c>
      <c r="G27" s="21">
        <f>F27*$G$24</f>
        <v>0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4.25" customHeight="1">
      <c r="A28" s="17" t="s">
        <v>33</v>
      </c>
      <c r="B28" s="8" t="s">
        <v>34</v>
      </c>
      <c r="C28" s="8"/>
      <c r="D28" s="8"/>
      <c r="E28" s="8"/>
      <c r="F28" s="22">
        <v>0</v>
      </c>
      <c r="G28" s="21">
        <f>F28*$G$24</f>
        <v>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4.25" customHeight="1">
      <c r="A29" s="17" t="s">
        <v>35</v>
      </c>
      <c r="B29" s="8" t="s">
        <v>36</v>
      </c>
      <c r="C29" s="8"/>
      <c r="D29" s="8"/>
      <c r="E29" s="8"/>
      <c r="F29" s="22">
        <v>0</v>
      </c>
      <c r="G29" s="21">
        <f>F29*$G$24</f>
        <v>0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4.25" customHeight="1">
      <c r="A30" s="17" t="s">
        <v>37</v>
      </c>
      <c r="B30" s="8" t="s">
        <v>38</v>
      </c>
      <c r="C30" s="8"/>
      <c r="D30" s="8"/>
      <c r="E30" s="8"/>
      <c r="F30" s="22">
        <v>0</v>
      </c>
      <c r="G30" s="21">
        <f>F30*$G$24</f>
        <v>0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4.25" customHeight="1">
      <c r="A31" s="17" t="s">
        <v>39</v>
      </c>
      <c r="B31" s="17"/>
      <c r="C31" s="17"/>
      <c r="D31" s="17"/>
      <c r="E31" s="17"/>
      <c r="F31" s="17"/>
      <c r="G31" s="23">
        <f>SUM(G24:G30)</f>
        <v>1540.79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3.5" customHeight="1">
      <c r="A32" s="11"/>
      <c r="B32" s="11"/>
      <c r="C32" s="11"/>
      <c r="D32" s="11"/>
      <c r="E32" s="11"/>
      <c r="F32" s="11"/>
      <c r="G32" s="11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4.25" customHeight="1">
      <c r="A33" s="6" t="s">
        <v>40</v>
      </c>
      <c r="B33" s="6"/>
      <c r="C33" s="6"/>
      <c r="D33" s="6"/>
      <c r="E33" s="6"/>
      <c r="F33" s="6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4.25" customHeight="1">
      <c r="A34" s="17" t="s">
        <v>41</v>
      </c>
      <c r="B34" s="17"/>
      <c r="C34" s="17"/>
      <c r="D34" s="17"/>
      <c r="E34" s="17"/>
      <c r="F34" s="17" t="s">
        <v>27</v>
      </c>
      <c r="G34" s="18" t="s">
        <v>28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4.25" customHeight="1">
      <c r="A35" s="17" t="s">
        <v>4</v>
      </c>
      <c r="B35" s="8" t="s">
        <v>42</v>
      </c>
      <c r="C35" s="8"/>
      <c r="D35" s="8"/>
      <c r="E35" s="8"/>
      <c r="F35" s="20">
        <v>0.0833</v>
      </c>
      <c r="G35" s="21">
        <f>F35*G31</f>
        <v>128.35</v>
      </c>
      <c r="H35" s="4"/>
      <c r="I35" s="4"/>
      <c r="J35" s="4"/>
      <c r="K35" s="2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4.25" customHeight="1">
      <c r="A36" s="17" t="s">
        <v>6</v>
      </c>
      <c r="B36" s="8" t="s">
        <v>43</v>
      </c>
      <c r="C36" s="8"/>
      <c r="D36" s="8"/>
      <c r="E36" s="8"/>
      <c r="F36" s="20">
        <v>0.0278</v>
      </c>
      <c r="G36" s="21">
        <f>F36*G31</f>
        <v>42.83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4.25" customHeight="1">
      <c r="A37" s="18" t="s">
        <v>44</v>
      </c>
      <c r="B37" s="18"/>
      <c r="C37" s="18"/>
      <c r="D37" s="18"/>
      <c r="E37" s="18"/>
      <c r="F37" s="25">
        <f>SUM(F35:F36)</f>
        <v>0.1111</v>
      </c>
      <c r="G37" s="26">
        <f>SUM(G35:G36)</f>
        <v>171.18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3.5" customHeight="1">
      <c r="A38" s="27"/>
      <c r="B38" s="27"/>
      <c r="C38" s="27"/>
      <c r="D38" s="27"/>
      <c r="E38" s="27"/>
      <c r="F38" s="27"/>
      <c r="G38" s="27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4.25" customHeight="1">
      <c r="A39" s="17" t="s">
        <v>45</v>
      </c>
      <c r="B39" s="17"/>
      <c r="C39" s="17"/>
      <c r="D39" s="17"/>
      <c r="E39" s="17"/>
      <c r="F39" s="17" t="s">
        <v>27</v>
      </c>
      <c r="G39" s="18" t="s">
        <v>28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4.25" customHeight="1">
      <c r="A40" s="17" t="s">
        <v>4</v>
      </c>
      <c r="B40" s="8" t="s">
        <v>46</v>
      </c>
      <c r="C40" s="8"/>
      <c r="D40" s="8"/>
      <c r="E40" s="8"/>
      <c r="F40" s="20">
        <v>0.2</v>
      </c>
      <c r="G40" s="28">
        <f>($G$31+$G$37)*F40</f>
        <v>342.39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4.25" customHeight="1">
      <c r="A41" s="17" t="s">
        <v>6</v>
      </c>
      <c r="B41" s="8" t="s">
        <v>47</v>
      </c>
      <c r="C41" s="8"/>
      <c r="D41" s="8"/>
      <c r="E41" s="8"/>
      <c r="F41" s="20">
        <v>0.025</v>
      </c>
      <c r="G41" s="28">
        <f>($G$31+$G$37)*F41</f>
        <v>42.8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4.25" customHeight="1">
      <c r="A42" s="17" t="s">
        <v>9</v>
      </c>
      <c r="B42" s="8" t="s">
        <v>48</v>
      </c>
      <c r="C42" s="8"/>
      <c r="D42" s="8"/>
      <c r="E42" s="8"/>
      <c r="F42" s="20">
        <v>0.03</v>
      </c>
      <c r="G42" s="28">
        <f>($G$31+$G$37)*F42</f>
        <v>51.36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4.25" customHeight="1">
      <c r="A43" s="17" t="s">
        <v>11</v>
      </c>
      <c r="B43" s="8" t="s">
        <v>49</v>
      </c>
      <c r="C43" s="8"/>
      <c r="D43" s="8"/>
      <c r="E43" s="8"/>
      <c r="F43" s="20">
        <v>0.015</v>
      </c>
      <c r="G43" s="28">
        <f>($G$31+$G$37)*F43</f>
        <v>25.68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4.25" customHeight="1">
      <c r="A44" s="17" t="s">
        <v>33</v>
      </c>
      <c r="B44" s="8" t="s">
        <v>50</v>
      </c>
      <c r="C44" s="8"/>
      <c r="D44" s="8"/>
      <c r="E44" s="8"/>
      <c r="F44" s="20">
        <v>0.01</v>
      </c>
      <c r="G44" s="28">
        <f>($G$31+$G$37)*F44</f>
        <v>17.12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4.25" customHeight="1">
      <c r="A45" s="17" t="s">
        <v>35</v>
      </c>
      <c r="B45" s="8" t="s">
        <v>51</v>
      </c>
      <c r="C45" s="8"/>
      <c r="D45" s="8"/>
      <c r="E45" s="8"/>
      <c r="F45" s="20">
        <v>0.006</v>
      </c>
      <c r="G45" s="28">
        <f>($G$31+$G$37)*F45</f>
        <v>10.27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4.25" customHeight="1">
      <c r="A46" s="17" t="s">
        <v>37</v>
      </c>
      <c r="B46" s="8" t="s">
        <v>52</v>
      </c>
      <c r="C46" s="8"/>
      <c r="D46" s="8"/>
      <c r="E46" s="8"/>
      <c r="F46" s="20">
        <v>0.002</v>
      </c>
      <c r="G46" s="28">
        <f>($G$31+$G$37)*F46</f>
        <v>3.42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4.25" customHeight="1">
      <c r="A47" s="17" t="s">
        <v>53</v>
      </c>
      <c r="B47" s="8" t="s">
        <v>54</v>
      </c>
      <c r="C47" s="8"/>
      <c r="D47" s="8"/>
      <c r="E47" s="8"/>
      <c r="F47" s="20">
        <v>0.08</v>
      </c>
      <c r="G47" s="28">
        <f>($G$31+$G$37)*F47</f>
        <v>136.96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4.25" customHeight="1">
      <c r="A48" s="17" t="s">
        <v>55</v>
      </c>
      <c r="B48" s="17"/>
      <c r="C48" s="17"/>
      <c r="D48" s="17"/>
      <c r="E48" s="17"/>
      <c r="F48" s="29">
        <v>0.368</v>
      </c>
      <c r="G48" s="30">
        <f>SUM(G40:G47)</f>
        <v>630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>
      <c r="A50" s="31" t="s">
        <v>56</v>
      </c>
      <c r="B50" s="31"/>
      <c r="C50" s="31"/>
      <c r="D50" s="31"/>
      <c r="E50" s="31"/>
      <c r="F50" s="32"/>
      <c r="G50" s="33" t="s">
        <v>28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>
      <c r="A51" s="34" t="s">
        <v>4</v>
      </c>
      <c r="B51" s="35" t="s">
        <v>57</v>
      </c>
      <c r="C51" s="35"/>
      <c r="D51" s="35"/>
      <c r="E51" s="35"/>
      <c r="F51" s="36" t="s">
        <v>58</v>
      </c>
      <c r="G51" s="37">
        <f>(22*5*2)-(G24*0.06)</f>
        <v>127.55</v>
      </c>
      <c r="H51" s="4"/>
      <c r="I51" s="4"/>
      <c r="J51" s="4"/>
      <c r="K51" s="2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>
      <c r="A52" s="34" t="s">
        <v>6</v>
      </c>
      <c r="B52" s="35" t="s">
        <v>59</v>
      </c>
      <c r="C52" s="35"/>
      <c r="D52" s="35"/>
      <c r="E52" s="35"/>
      <c r="F52" s="36" t="s">
        <v>58</v>
      </c>
      <c r="G52" s="37">
        <f>22*19.5</f>
        <v>429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>
      <c r="A53" s="34" t="s">
        <v>9</v>
      </c>
      <c r="B53" s="35" t="s">
        <v>60</v>
      </c>
      <c r="C53" s="35"/>
      <c r="D53" s="35"/>
      <c r="E53" s="35"/>
      <c r="F53" s="36" t="s">
        <v>58</v>
      </c>
      <c r="G53" s="37">
        <v>0</v>
      </c>
      <c r="H53" s="4"/>
      <c r="I53" s="4"/>
      <c r="J53" s="4"/>
      <c r="K53" s="2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>
      <c r="A54" s="34" t="s">
        <v>11</v>
      </c>
      <c r="B54" s="35" t="s">
        <v>61</v>
      </c>
      <c r="C54" s="35"/>
      <c r="D54" s="35"/>
      <c r="E54" s="35"/>
      <c r="F54" s="36" t="s">
        <v>58</v>
      </c>
      <c r="G54" s="37">
        <v>0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>
      <c r="A55" s="34" t="s">
        <v>33</v>
      </c>
      <c r="B55" s="35" t="s">
        <v>62</v>
      </c>
      <c r="C55" s="35"/>
      <c r="D55" s="35"/>
      <c r="E55" s="35"/>
      <c r="F55" s="36" t="s">
        <v>58</v>
      </c>
      <c r="G55" s="37">
        <v>0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>
      <c r="A56" s="34" t="s">
        <v>35</v>
      </c>
      <c r="B56" s="35" t="s">
        <v>38</v>
      </c>
      <c r="C56" s="35"/>
      <c r="D56" s="35"/>
      <c r="E56" s="35"/>
      <c r="F56" s="36" t="s">
        <v>58</v>
      </c>
      <c r="G56" s="37">
        <v>0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>
      <c r="A57" s="31" t="s">
        <v>63</v>
      </c>
      <c r="B57" s="31"/>
      <c r="C57" s="31"/>
      <c r="D57" s="31"/>
      <c r="E57" s="31"/>
      <c r="F57" s="31"/>
      <c r="G57" s="38">
        <f>SUM(G51:G56)</f>
        <v>556.55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>
      <c r="A59" s="31" t="s">
        <v>64</v>
      </c>
      <c r="B59" s="31"/>
      <c r="C59" s="31"/>
      <c r="D59" s="31"/>
      <c r="E59" s="31"/>
      <c r="F59" s="31"/>
      <c r="G59" s="31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>
      <c r="A60" s="39" t="s">
        <v>65</v>
      </c>
      <c r="B60" s="39"/>
      <c r="C60" s="39"/>
      <c r="D60" s="39"/>
      <c r="E60" s="39"/>
      <c r="F60" s="39"/>
      <c r="G60" s="33" t="s">
        <v>28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>
      <c r="A61" s="33" t="s">
        <v>66</v>
      </c>
      <c r="B61" s="35" t="s">
        <v>67</v>
      </c>
      <c r="C61" s="35"/>
      <c r="D61" s="35"/>
      <c r="E61" s="35"/>
      <c r="F61" s="35"/>
      <c r="G61" s="40">
        <f>G37</f>
        <v>171.18</v>
      </c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>
      <c r="A62" s="33" t="s">
        <v>68</v>
      </c>
      <c r="B62" s="35" t="s">
        <v>69</v>
      </c>
      <c r="C62" s="35"/>
      <c r="D62" s="35"/>
      <c r="E62" s="35"/>
      <c r="F62" s="35"/>
      <c r="G62" s="40">
        <f>G48</f>
        <v>630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>
      <c r="A63" s="33" t="s">
        <v>70</v>
      </c>
      <c r="B63" s="35" t="s">
        <v>71</v>
      </c>
      <c r="C63" s="35"/>
      <c r="D63" s="35"/>
      <c r="E63" s="35"/>
      <c r="F63" s="35"/>
      <c r="G63" s="40">
        <f>G57</f>
        <v>556.55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>
      <c r="A64" s="31" t="s">
        <v>72</v>
      </c>
      <c r="B64" s="31"/>
      <c r="C64" s="31"/>
      <c r="D64" s="31"/>
      <c r="E64" s="31"/>
      <c r="F64" s="31"/>
      <c r="G64" s="41">
        <f>SUM(G61:G63)</f>
        <v>1357.73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>
      <c r="A66" s="31" t="s">
        <v>73</v>
      </c>
      <c r="B66" s="31"/>
      <c r="C66" s="31"/>
      <c r="D66" s="31"/>
      <c r="E66" s="31"/>
      <c r="F66" s="31"/>
      <c r="G66" s="31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>
      <c r="A67" s="42" t="s">
        <v>74</v>
      </c>
      <c r="B67" s="42"/>
      <c r="C67" s="42"/>
      <c r="D67" s="42"/>
      <c r="E67" s="42"/>
      <c r="F67" s="34" t="s">
        <v>27</v>
      </c>
      <c r="G67" s="33" t="s">
        <v>28</v>
      </c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>
      <c r="A68" s="34" t="s">
        <v>4</v>
      </c>
      <c r="B68" s="35" t="s">
        <v>75</v>
      </c>
      <c r="C68" s="35"/>
      <c r="D68" s="35"/>
      <c r="E68" s="35"/>
      <c r="F68" s="43">
        <v>0.0042</v>
      </c>
      <c r="G68" s="44">
        <f>(G31)*F68</f>
        <v>6.47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>
      <c r="A69" s="34" t="s">
        <v>6</v>
      </c>
      <c r="B69" s="35" t="s">
        <v>76</v>
      </c>
      <c r="C69" s="35"/>
      <c r="D69" s="35"/>
      <c r="E69" s="35"/>
      <c r="F69" s="45">
        <v>0.000336</v>
      </c>
      <c r="G69" s="44">
        <f>(G31)*F69</f>
        <v>0.52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>
      <c r="A70" s="34" t="s">
        <v>9</v>
      </c>
      <c r="B70" s="35" t="s">
        <v>77</v>
      </c>
      <c r="C70" s="35"/>
      <c r="D70" s="35"/>
      <c r="E70" s="35"/>
      <c r="F70" s="46">
        <v>0.00016</v>
      </c>
      <c r="G70" s="44">
        <f>(G31)*F70</f>
        <v>0.25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>
      <c r="A71" s="34" t="s">
        <v>11</v>
      </c>
      <c r="B71" s="35" t="s">
        <v>78</v>
      </c>
      <c r="C71" s="35"/>
      <c r="D71" s="35"/>
      <c r="E71" s="35"/>
      <c r="F71" s="43">
        <v>0.0194</v>
      </c>
      <c r="G71" s="44">
        <f>(G31)*F71</f>
        <v>29.89</v>
      </c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>
      <c r="A72" s="47" t="s">
        <v>33</v>
      </c>
      <c r="B72" s="35" t="s">
        <v>79</v>
      </c>
      <c r="C72" s="35"/>
      <c r="D72" s="35"/>
      <c r="E72" s="35"/>
      <c r="F72" s="48">
        <v>0.0071</v>
      </c>
      <c r="G72" s="44">
        <f>(G31)*F72</f>
        <v>10.94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>
      <c r="A73" s="34" t="s">
        <v>35</v>
      </c>
      <c r="B73" s="35" t="s">
        <v>80</v>
      </c>
      <c r="C73" s="35"/>
      <c r="D73" s="35"/>
      <c r="E73" s="35"/>
      <c r="F73" s="46">
        <v>0.00078</v>
      </c>
      <c r="G73" s="44">
        <f>(G31)*F73</f>
        <v>1.2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>
      <c r="A74" s="42" t="s">
        <v>81</v>
      </c>
      <c r="B74" s="42"/>
      <c r="C74" s="42"/>
      <c r="D74" s="42"/>
      <c r="E74" s="42"/>
      <c r="F74" s="49">
        <f>SUM(F68:F73)</f>
        <v>0.032</v>
      </c>
      <c r="G74" s="50">
        <f>SUM(G68:G73)</f>
        <v>49.27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>
      <c r="A76" s="51" t="s">
        <v>82</v>
      </c>
      <c r="B76" s="51"/>
      <c r="C76" s="51"/>
      <c r="D76" s="51"/>
      <c r="E76" s="51"/>
      <c r="F76" s="51"/>
      <c r="G76" s="51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>
      <c r="A77" s="52" t="s">
        <v>83</v>
      </c>
      <c r="B77" s="52"/>
      <c r="C77" s="52"/>
      <c r="D77" s="52"/>
      <c r="E77" s="52"/>
      <c r="F77" s="17" t="s">
        <v>27</v>
      </c>
      <c r="G77" s="18" t="s">
        <v>28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>
      <c r="A78" s="17" t="s">
        <v>4</v>
      </c>
      <c r="B78" s="53" t="s">
        <v>84</v>
      </c>
      <c r="C78" s="53"/>
      <c r="D78" s="53"/>
      <c r="E78" s="53"/>
      <c r="F78" s="20">
        <v>0.0833</v>
      </c>
      <c r="G78" s="28">
        <f>F78*G31</f>
        <v>128.35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>
      <c r="A79" s="17" t="s">
        <v>6</v>
      </c>
      <c r="B79" s="53" t="s">
        <v>85</v>
      </c>
      <c r="C79" s="53"/>
      <c r="D79" s="53"/>
      <c r="E79" s="53"/>
      <c r="F79" s="20">
        <v>0.0082</v>
      </c>
      <c r="G79" s="28">
        <f>F79*G31</f>
        <v>12.63</v>
      </c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>
      <c r="A80" s="17" t="s">
        <v>9</v>
      </c>
      <c r="B80" s="53" t="s">
        <v>86</v>
      </c>
      <c r="C80" s="53"/>
      <c r="D80" s="53"/>
      <c r="E80" s="53"/>
      <c r="F80" s="20">
        <v>0.0002</v>
      </c>
      <c r="G80" s="28">
        <f>F80*G31</f>
        <v>0.31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>
      <c r="A81" s="17" t="s">
        <v>11</v>
      </c>
      <c r="B81" s="53" t="s">
        <v>87</v>
      </c>
      <c r="C81" s="53"/>
      <c r="D81" s="53"/>
      <c r="E81" s="53"/>
      <c r="F81" s="20">
        <v>0.0003</v>
      </c>
      <c r="G81" s="28">
        <f>F81*G31</f>
        <v>0.46</v>
      </c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>
      <c r="A82" s="17" t="s">
        <v>33</v>
      </c>
      <c r="B82" s="53" t="s">
        <v>88</v>
      </c>
      <c r="C82" s="53"/>
      <c r="D82" s="53"/>
      <c r="E82" s="53"/>
      <c r="F82" s="20">
        <v>0.0013</v>
      </c>
      <c r="G82" s="28">
        <f>F82*G31</f>
        <v>2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>
      <c r="A83" s="17" t="s">
        <v>35</v>
      </c>
      <c r="B83" s="53" t="s">
        <v>89</v>
      </c>
      <c r="C83" s="53"/>
      <c r="D83" s="53"/>
      <c r="E83" s="53"/>
      <c r="F83" s="20">
        <v>0</v>
      </c>
      <c r="G83" s="28">
        <v>0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>
      <c r="A84" s="52" t="s">
        <v>90</v>
      </c>
      <c r="B84" s="52"/>
      <c r="C84" s="52"/>
      <c r="D84" s="52"/>
      <c r="E84" s="52"/>
      <c r="F84" s="29">
        <f>SUM(F78:F83)</f>
        <v>0.0933</v>
      </c>
      <c r="G84" s="30">
        <f>SUM(G78:G83)</f>
        <v>143.75</v>
      </c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>
      <c r="A85" s="27"/>
      <c r="B85" s="27"/>
      <c r="C85" s="27"/>
      <c r="D85" s="27"/>
      <c r="E85" s="27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>
      <c r="A86" s="52" t="s">
        <v>91</v>
      </c>
      <c r="B86" s="52"/>
      <c r="C86" s="52"/>
      <c r="D86" s="52"/>
      <c r="E86" s="52"/>
      <c r="F86" s="17" t="s">
        <v>27</v>
      </c>
      <c r="G86" s="18" t="s">
        <v>28</v>
      </c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>
      <c r="A87" s="17" t="s">
        <v>4</v>
      </c>
      <c r="B87" s="53" t="s">
        <v>92</v>
      </c>
      <c r="C87" s="53"/>
      <c r="D87" s="53"/>
      <c r="E87" s="53"/>
      <c r="F87" s="20">
        <v>0</v>
      </c>
      <c r="G87" s="28">
        <v>0</v>
      </c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>
      <c r="A88" s="52" t="s">
        <v>93</v>
      </c>
      <c r="B88" s="52"/>
      <c r="C88" s="52"/>
      <c r="D88" s="52"/>
      <c r="E88" s="52"/>
      <c r="F88" s="29">
        <v>0</v>
      </c>
      <c r="G88" s="30">
        <v>0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>
      <c r="A89" s="27"/>
      <c r="B89" s="27"/>
      <c r="C89" s="27"/>
      <c r="D89" s="27"/>
      <c r="E89" s="27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>
      <c r="A90" s="54" t="s">
        <v>94</v>
      </c>
      <c r="B90" s="54"/>
      <c r="C90" s="54"/>
      <c r="D90" s="54"/>
      <c r="E90" s="54"/>
      <c r="F90" s="54"/>
      <c r="G90" s="5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>
      <c r="A91" s="52" t="s">
        <v>95</v>
      </c>
      <c r="B91" s="52"/>
      <c r="C91" s="52"/>
      <c r="D91" s="52"/>
      <c r="E91" s="52"/>
      <c r="F91" s="52"/>
      <c r="G91" s="18" t="s">
        <v>28</v>
      </c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>
      <c r="A92" s="18" t="s">
        <v>96</v>
      </c>
      <c r="B92" s="53" t="s">
        <v>85</v>
      </c>
      <c r="C92" s="53"/>
      <c r="D92" s="53"/>
      <c r="E92" s="53"/>
      <c r="F92" s="53"/>
      <c r="G92" s="55">
        <f>G84</f>
        <v>143.75</v>
      </c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>
      <c r="A93" s="18" t="s">
        <v>97</v>
      </c>
      <c r="B93" s="53" t="s">
        <v>98</v>
      </c>
      <c r="C93" s="53"/>
      <c r="D93" s="53"/>
      <c r="E93" s="53"/>
      <c r="F93" s="53"/>
      <c r="G93" s="55">
        <f>G88</f>
        <v>0</v>
      </c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>
      <c r="A94" s="52" t="s">
        <v>99</v>
      </c>
      <c r="B94" s="52"/>
      <c r="C94" s="52"/>
      <c r="D94" s="52"/>
      <c r="E94" s="52"/>
      <c r="F94" s="52"/>
      <c r="G94" s="30">
        <f>SUM(G92:G93)</f>
        <v>143.75</v>
      </c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>
      <c r="A96" s="56" t="s">
        <v>100</v>
      </c>
      <c r="B96" s="56"/>
      <c r="C96" s="56"/>
      <c r="D96" s="56"/>
      <c r="E96" s="56"/>
      <c r="F96" s="56"/>
      <c r="G96" s="56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>
      <c r="A97" s="57">
        <v>5</v>
      </c>
      <c r="B97" s="58" t="s">
        <v>101</v>
      </c>
      <c r="C97" s="58"/>
      <c r="D97" s="58"/>
      <c r="E97" s="58"/>
      <c r="F97" s="58"/>
      <c r="G97" s="59" t="s">
        <v>28</v>
      </c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>
      <c r="A98" s="17" t="s">
        <v>4</v>
      </c>
      <c r="B98" s="60" t="s">
        <v>102</v>
      </c>
      <c r="C98" s="60"/>
      <c r="D98" s="60"/>
      <c r="E98" s="60"/>
      <c r="F98" s="60"/>
      <c r="G98" s="61">
        <f>(38.5*2)/12</f>
        <v>6.42</v>
      </c>
      <c r="H98" s="4"/>
      <c r="I98" s="4"/>
      <c r="J98" s="4"/>
      <c r="K98" s="62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>
      <c r="A99" s="17" t="s">
        <v>6</v>
      </c>
      <c r="B99" s="60" t="s">
        <v>103</v>
      </c>
      <c r="C99" s="60"/>
      <c r="D99" s="60"/>
      <c r="E99" s="60"/>
      <c r="F99" s="60"/>
      <c r="G99" s="61">
        <f>(45*2)/12</f>
        <v>7.5</v>
      </c>
      <c r="H99" s="4"/>
      <c r="I99" s="4"/>
      <c r="J99" s="4"/>
      <c r="K99" s="62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>
      <c r="A100" s="17" t="s">
        <v>9</v>
      </c>
      <c r="B100" s="60" t="s">
        <v>104</v>
      </c>
      <c r="C100" s="60"/>
      <c r="D100" s="60"/>
      <c r="E100" s="60"/>
      <c r="F100" s="60"/>
      <c r="G100" s="61">
        <f>(18*2)/12</f>
        <v>3</v>
      </c>
      <c r="H100" s="4"/>
      <c r="I100" s="4"/>
      <c r="J100" s="4"/>
      <c r="K100" s="62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>
      <c r="A101" s="17" t="s">
        <v>11</v>
      </c>
      <c r="B101" s="63" t="s">
        <v>105</v>
      </c>
      <c r="C101" s="63"/>
      <c r="D101" s="63"/>
      <c r="E101" s="63"/>
      <c r="F101" s="63"/>
      <c r="G101" s="61">
        <f>(38*2)/12</f>
        <v>6.33</v>
      </c>
      <c r="H101" s="4"/>
      <c r="I101" s="4"/>
      <c r="J101" s="4"/>
      <c r="K101" s="62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>
      <c r="A102" s="17" t="s">
        <v>33</v>
      </c>
      <c r="B102" s="63" t="s">
        <v>106</v>
      </c>
      <c r="C102" s="63"/>
      <c r="D102" s="63"/>
      <c r="E102" s="63"/>
      <c r="F102" s="63"/>
      <c r="G102" s="61">
        <f>(6.5*2)/12</f>
        <v>1.08</v>
      </c>
      <c r="H102" s="4"/>
      <c r="I102" s="4"/>
      <c r="J102" s="4"/>
      <c r="K102" s="62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>
      <c r="A103" s="18" t="s">
        <v>107</v>
      </c>
      <c r="B103" s="18"/>
      <c r="C103" s="18"/>
      <c r="D103" s="18"/>
      <c r="E103" s="18"/>
      <c r="F103" s="18"/>
      <c r="G103" s="64">
        <f>SUM(G98:G102)</f>
        <v>24.33</v>
      </c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>
      <c r="A105" s="51" t="s">
        <v>108</v>
      </c>
      <c r="B105" s="51"/>
      <c r="C105" s="51"/>
      <c r="D105" s="51"/>
      <c r="E105" s="51"/>
      <c r="F105" s="51"/>
      <c r="G105" s="51"/>
      <c r="H105" s="65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>
      <c r="A106" s="16">
        <v>6</v>
      </c>
      <c r="B106" s="66" t="s">
        <v>109</v>
      </c>
      <c r="C106" s="66"/>
      <c r="D106" s="66"/>
      <c r="E106" s="66"/>
      <c r="F106" s="17" t="s">
        <v>27</v>
      </c>
      <c r="G106" s="18" t="s">
        <v>28</v>
      </c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>
      <c r="A107" s="17" t="s">
        <v>4</v>
      </c>
      <c r="B107" s="67" t="s">
        <v>110</v>
      </c>
      <c r="C107" s="67"/>
      <c r="D107" s="67"/>
      <c r="E107" s="67"/>
      <c r="F107" s="68">
        <v>0.06</v>
      </c>
      <c r="G107" s="28">
        <f>G122*F107</f>
        <v>186.95</v>
      </c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>
      <c r="A108" s="17" t="s">
        <v>6</v>
      </c>
      <c r="B108" s="67" t="s">
        <v>111</v>
      </c>
      <c r="C108" s="67"/>
      <c r="D108" s="67"/>
      <c r="E108" s="67"/>
      <c r="F108" s="20">
        <v>0.0679</v>
      </c>
      <c r="G108" s="28">
        <f>G122*F108</f>
        <v>211.57</v>
      </c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>
      <c r="A109" s="17" t="s">
        <v>9</v>
      </c>
      <c r="B109" s="67" t="s">
        <v>112</v>
      </c>
      <c r="C109" s="67"/>
      <c r="D109" s="67"/>
      <c r="E109" s="67"/>
      <c r="F109" s="69"/>
      <c r="G109" s="28">
        <f>G122*F109</f>
        <v>0</v>
      </c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>
      <c r="A110" s="17" t="s">
        <v>113</v>
      </c>
      <c r="B110" s="67" t="s">
        <v>114</v>
      </c>
      <c r="C110" s="67"/>
      <c r="D110" s="67"/>
      <c r="E110" s="67"/>
      <c r="F110" s="20">
        <v>0.0065</v>
      </c>
      <c r="G110" s="28">
        <f>G122*F110</f>
        <v>20.25</v>
      </c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>
      <c r="A111" s="17" t="s">
        <v>115</v>
      </c>
      <c r="B111" s="67" t="s">
        <v>116</v>
      </c>
      <c r="C111" s="67"/>
      <c r="D111" s="67"/>
      <c r="E111" s="67"/>
      <c r="F111" s="68">
        <v>0.03</v>
      </c>
      <c r="G111" s="28">
        <f>G122*F111</f>
        <v>93.48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>
      <c r="A112" s="17" t="s">
        <v>117</v>
      </c>
      <c r="B112" s="67" t="s">
        <v>118</v>
      </c>
      <c r="C112" s="67"/>
      <c r="D112" s="67"/>
      <c r="E112" s="67"/>
      <c r="F112" s="68">
        <v>0.05</v>
      </c>
      <c r="G112" s="28">
        <f>G122*F112</f>
        <v>155.79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>
      <c r="A113" s="52" t="s">
        <v>119</v>
      </c>
      <c r="B113" s="52"/>
      <c r="C113" s="52"/>
      <c r="D113" s="52"/>
      <c r="E113" s="52"/>
      <c r="F113" s="29">
        <f>SUM(F107:F112)</f>
        <v>0.2144</v>
      </c>
      <c r="G113" s="70">
        <f>SUM(G107:G112)</f>
        <v>668.04</v>
      </c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>
      <c r="A115" s="54" t="s">
        <v>120</v>
      </c>
      <c r="B115" s="54"/>
      <c r="C115" s="54"/>
      <c r="D115" s="54"/>
      <c r="E115" s="54"/>
      <c r="F115" s="54"/>
      <c r="G115" s="54"/>
      <c r="H115" s="71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>
      <c r="A116" s="52" t="s">
        <v>121</v>
      </c>
      <c r="B116" s="52"/>
      <c r="C116" s="52"/>
      <c r="D116" s="52"/>
      <c r="E116" s="52"/>
      <c r="F116" s="52"/>
      <c r="G116" s="18" t="s">
        <v>28</v>
      </c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>
      <c r="A117" s="17" t="s">
        <v>4</v>
      </c>
      <c r="B117" s="53" t="s">
        <v>25</v>
      </c>
      <c r="C117" s="53"/>
      <c r="D117" s="53"/>
      <c r="E117" s="53"/>
      <c r="F117" s="53"/>
      <c r="G117" s="72">
        <f>G31</f>
        <v>1540.79</v>
      </c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>
      <c r="A118" s="17" t="s">
        <v>6</v>
      </c>
      <c r="B118" s="53" t="s">
        <v>40</v>
      </c>
      <c r="C118" s="53"/>
      <c r="D118" s="53"/>
      <c r="E118" s="53"/>
      <c r="F118" s="53"/>
      <c r="G118" s="72">
        <f>G64</f>
        <v>1357.73</v>
      </c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>
      <c r="A119" s="17" t="s">
        <v>9</v>
      </c>
      <c r="B119" s="53" t="s">
        <v>73</v>
      </c>
      <c r="C119" s="53"/>
      <c r="D119" s="53"/>
      <c r="E119" s="53"/>
      <c r="F119" s="53"/>
      <c r="G119" s="28">
        <f>G74</f>
        <v>49.27</v>
      </c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>
      <c r="A120" s="17" t="s">
        <v>11</v>
      </c>
      <c r="B120" s="53" t="s">
        <v>82</v>
      </c>
      <c r="C120" s="53"/>
      <c r="D120" s="53"/>
      <c r="E120" s="53"/>
      <c r="F120" s="53"/>
      <c r="G120" s="28">
        <f>G94</f>
        <v>143.75</v>
      </c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>
      <c r="A121" s="17" t="s">
        <v>33</v>
      </c>
      <c r="B121" s="53" t="s">
        <v>100</v>
      </c>
      <c r="C121" s="53"/>
      <c r="D121" s="53"/>
      <c r="E121" s="53"/>
      <c r="F121" s="53"/>
      <c r="G121" s="28">
        <f>G103</f>
        <v>24.33</v>
      </c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>
      <c r="A122" s="73"/>
      <c r="B122" s="52" t="s">
        <v>122</v>
      </c>
      <c r="C122" s="52"/>
      <c r="D122" s="52"/>
      <c r="E122" s="52"/>
      <c r="F122" s="52"/>
      <c r="G122" s="74">
        <f>SUM(G117:G121)</f>
        <v>3115.87</v>
      </c>
      <c r="H122" s="4"/>
      <c r="I122" s="4"/>
      <c r="J122" s="4"/>
      <c r="K122" s="75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>
      <c r="A123" s="17" t="s">
        <v>35</v>
      </c>
      <c r="B123" s="53" t="s">
        <v>108</v>
      </c>
      <c r="C123" s="53"/>
      <c r="D123" s="53"/>
      <c r="E123" s="53"/>
      <c r="F123" s="53"/>
      <c r="G123" s="28">
        <f>G113</f>
        <v>668.04</v>
      </c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>
      <c r="A124" s="52" t="s">
        <v>123</v>
      </c>
      <c r="B124" s="52"/>
      <c r="C124" s="52"/>
      <c r="D124" s="52"/>
      <c r="E124" s="52"/>
      <c r="F124" s="52"/>
      <c r="G124" s="74">
        <f>SUM(G122:G123)</f>
        <v>3783.91</v>
      </c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>
      <c r="A125" s="52" t="s">
        <v>124</v>
      </c>
      <c r="B125" s="52"/>
      <c r="C125" s="52"/>
      <c r="D125" s="52"/>
      <c r="E125" s="52"/>
      <c r="F125" s="52"/>
      <c r="G125" s="74">
        <f>G124*3</f>
        <v>11351.73</v>
      </c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>
      <c r="A126" s="52" t="s">
        <v>125</v>
      </c>
      <c r="B126" s="52"/>
      <c r="C126" s="52"/>
      <c r="D126" s="52"/>
      <c r="E126" s="52"/>
      <c r="F126" s="52"/>
      <c r="G126" s="74">
        <f>G125*12</f>
        <v>136220.76</v>
      </c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>
      <c r="A127" s="76" t="s">
        <v>126</v>
      </c>
      <c r="B127" s="76"/>
      <c r="C127" s="76"/>
      <c r="D127" s="76"/>
      <c r="E127" s="76"/>
      <c r="F127" s="76"/>
      <c r="G127" s="76"/>
      <c r="H127" s="4"/>
      <c r="I127" s="4"/>
      <c r="J127" s="4"/>
      <c r="K127" s="77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>
      <c r="A128" s="78" t="s">
        <v>127</v>
      </c>
      <c r="B128" s="78"/>
      <c r="C128" s="78"/>
      <c r="D128" s="78"/>
      <c r="E128" s="78"/>
      <c r="F128" s="78"/>
      <c r="G128" s="78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>
      <c r="A129" s="78" t="s">
        <v>128</v>
      </c>
      <c r="B129" s="78"/>
      <c r="C129" s="78"/>
      <c r="D129" s="78"/>
      <c r="E129" s="78"/>
      <c r="F129" s="78"/>
      <c r="G129" s="78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>
      <c r="A130" s="78" t="s">
        <v>129</v>
      </c>
      <c r="B130" s="78"/>
      <c r="C130" s="78"/>
      <c r="D130" s="78"/>
      <c r="E130" s="78"/>
      <c r="F130" s="78"/>
      <c r="G130" s="78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>
      <c r="A131" s="78" t="s">
        <v>130</v>
      </c>
      <c r="B131" s="78"/>
      <c r="C131" s="78"/>
      <c r="D131" s="78"/>
      <c r="E131" s="78"/>
      <c r="F131" s="78"/>
      <c r="G131" s="78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>
      <c r="A132" s="78" t="s">
        <v>131</v>
      </c>
      <c r="B132" s="78"/>
      <c r="C132" s="78"/>
      <c r="D132" s="78"/>
      <c r="E132" s="78"/>
      <c r="F132" s="78"/>
      <c r="G132" s="78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>
      <c r="A133" s="78" t="s">
        <v>132</v>
      </c>
      <c r="B133" s="78"/>
      <c r="C133" s="78"/>
      <c r="D133" s="78"/>
      <c r="E133" s="78"/>
      <c r="F133" s="78"/>
      <c r="G133" s="78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>
      <c r="A134" s="78" t="s">
        <v>133</v>
      </c>
      <c r="B134" s="78"/>
      <c r="C134" s="78"/>
      <c r="D134" s="78"/>
      <c r="E134" s="78"/>
      <c r="F134" s="78"/>
      <c r="G134" s="78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>
      <c r="A135" s="78" t="s">
        <v>134</v>
      </c>
      <c r="B135" s="78"/>
      <c r="C135" s="78"/>
      <c r="D135" s="78"/>
      <c r="E135" s="78"/>
      <c r="F135" s="78"/>
      <c r="G135" s="78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>
      <c r="A136" s="78" t="s">
        <v>135</v>
      </c>
      <c r="B136" s="78"/>
      <c r="C136" s="78"/>
      <c r="D136" s="78"/>
      <c r="E136" s="78"/>
      <c r="F136" s="78"/>
      <c r="G136" s="78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>
      <c r="A137" s="79" t="s">
        <v>136</v>
      </c>
      <c r="B137" s="79"/>
      <c r="C137" s="79"/>
      <c r="D137" s="79"/>
      <c r="E137" s="79"/>
      <c r="F137" s="79"/>
      <c r="G137" s="79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>
      <c r="A138" s="78" t="s">
        <v>137</v>
      </c>
      <c r="B138" s="78"/>
      <c r="C138" s="78"/>
      <c r="D138" s="78"/>
      <c r="E138" s="78"/>
      <c r="F138" s="78"/>
      <c r="G138" s="78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>
      <c r="A139" s="80" t="s">
        <v>138</v>
      </c>
      <c r="B139" s="80"/>
      <c r="C139" s="80"/>
      <c r="D139" s="80"/>
      <c r="E139" s="80"/>
      <c r="F139" s="80"/>
      <c r="G139" s="80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</sheetData>
  <mergeCells count="144">
    <mergeCell ref="C1:G1"/>
    <mergeCell ref="C2:G2"/>
    <mergeCell ref="C3:G3"/>
    <mergeCell ref="A5:G5"/>
    <mergeCell ref="B6:E6"/>
    <mergeCell ref="F6:G6"/>
    <mergeCell ref="B7:E7"/>
    <mergeCell ref="F7:G7"/>
    <mergeCell ref="B8:E8"/>
    <mergeCell ref="F8:G8"/>
    <mergeCell ref="B9:E9"/>
    <mergeCell ref="F9:G9"/>
    <mergeCell ref="A10:G10"/>
    <mergeCell ref="A11:G11"/>
    <mergeCell ref="A12:B12"/>
    <mergeCell ref="C12:D12"/>
    <mergeCell ref="E12:G12"/>
    <mergeCell ref="A13:B13"/>
    <mergeCell ref="C13:D13"/>
    <mergeCell ref="E13:G13"/>
    <mergeCell ref="A14:G14"/>
    <mergeCell ref="A15:G15"/>
    <mergeCell ref="B16:E16"/>
    <mergeCell ref="F16:G16"/>
    <mergeCell ref="B17:E17"/>
    <mergeCell ref="F17:G17"/>
    <mergeCell ref="B18:E18"/>
    <mergeCell ref="F18:G18"/>
    <mergeCell ref="B19:E19"/>
    <mergeCell ref="F19:G19"/>
    <mergeCell ref="B20:E20"/>
    <mergeCell ref="F20:G20"/>
    <mergeCell ref="A21:G21"/>
    <mergeCell ref="A22:G22"/>
    <mergeCell ref="B23:E23"/>
    <mergeCell ref="B24:E24"/>
    <mergeCell ref="B25:E25"/>
    <mergeCell ref="B26:E26"/>
    <mergeCell ref="B27:E27"/>
    <mergeCell ref="B28:E28"/>
    <mergeCell ref="B29:E29"/>
    <mergeCell ref="B30:E30"/>
    <mergeCell ref="A31:F31"/>
    <mergeCell ref="A32:G32"/>
    <mergeCell ref="A33:G33"/>
    <mergeCell ref="A34:E34"/>
    <mergeCell ref="B35:E35"/>
    <mergeCell ref="B36:E36"/>
    <mergeCell ref="A37:E37"/>
    <mergeCell ref="A38:G38"/>
    <mergeCell ref="A39:E39"/>
    <mergeCell ref="B40:E40"/>
    <mergeCell ref="B41:E41"/>
    <mergeCell ref="B42:E42"/>
    <mergeCell ref="B43:E43"/>
    <mergeCell ref="B44:E44"/>
    <mergeCell ref="B45:E45"/>
    <mergeCell ref="B46:E46"/>
    <mergeCell ref="B47:E47"/>
    <mergeCell ref="A48:E48"/>
    <mergeCell ref="A50:E50"/>
    <mergeCell ref="B51:E51"/>
    <mergeCell ref="B52:E52"/>
    <mergeCell ref="B53:E53"/>
    <mergeCell ref="B54:E54"/>
    <mergeCell ref="B55:E55"/>
    <mergeCell ref="B56:E56"/>
    <mergeCell ref="A57:F57"/>
    <mergeCell ref="A59:G59"/>
    <mergeCell ref="A60:F60"/>
    <mergeCell ref="B61:F61"/>
    <mergeCell ref="B62:F62"/>
    <mergeCell ref="B63:F63"/>
    <mergeCell ref="A64:F64"/>
    <mergeCell ref="A66:G66"/>
    <mergeCell ref="A67:E67"/>
    <mergeCell ref="B68:E68"/>
    <mergeCell ref="B69:E69"/>
    <mergeCell ref="B70:E70"/>
    <mergeCell ref="B71:E71"/>
    <mergeCell ref="B72:E72"/>
    <mergeCell ref="B73:E73"/>
    <mergeCell ref="A74:E74"/>
    <mergeCell ref="A76:G76"/>
    <mergeCell ref="A77:E77"/>
    <mergeCell ref="B78:E78"/>
    <mergeCell ref="B79:E79"/>
    <mergeCell ref="B80:E80"/>
    <mergeCell ref="B81:E81"/>
    <mergeCell ref="B82:E82"/>
    <mergeCell ref="B83:E83"/>
    <mergeCell ref="A84:E84"/>
    <mergeCell ref="A85:E85"/>
    <mergeCell ref="A86:E86"/>
    <mergeCell ref="B87:E87"/>
    <mergeCell ref="A88:E88"/>
    <mergeCell ref="A89:E89"/>
    <mergeCell ref="A90:G90"/>
    <mergeCell ref="A91:F91"/>
    <mergeCell ref="B92:F92"/>
    <mergeCell ref="B93:F93"/>
    <mergeCell ref="A94:F94"/>
    <mergeCell ref="A96:G96"/>
    <mergeCell ref="B97:F97"/>
    <mergeCell ref="B98:F98"/>
    <mergeCell ref="B99:F99"/>
    <mergeCell ref="B100:F100"/>
    <mergeCell ref="B101:F101"/>
    <mergeCell ref="B102:F102"/>
    <mergeCell ref="A103:F103"/>
    <mergeCell ref="A105:G105"/>
    <mergeCell ref="B106:E106"/>
    <mergeCell ref="B107:E107"/>
    <mergeCell ref="B108:E108"/>
    <mergeCell ref="B109:E109"/>
    <mergeCell ref="B110:E110"/>
    <mergeCell ref="B111:E111"/>
    <mergeCell ref="B112:E112"/>
    <mergeCell ref="A113:E113"/>
    <mergeCell ref="A115:G115"/>
    <mergeCell ref="A116:F116"/>
    <mergeCell ref="B117:F117"/>
    <mergeCell ref="B118:F118"/>
    <mergeCell ref="B119:F119"/>
    <mergeCell ref="B120:F120"/>
    <mergeCell ref="B121:F121"/>
    <mergeCell ref="B122:F122"/>
    <mergeCell ref="B123:F123"/>
    <mergeCell ref="A124:F124"/>
    <mergeCell ref="A125:F125"/>
    <mergeCell ref="A126:F126"/>
    <mergeCell ref="A127:G127"/>
    <mergeCell ref="A128:G128"/>
    <mergeCell ref="A129:G129"/>
    <mergeCell ref="A130:G130"/>
    <mergeCell ref="A131:G131"/>
    <mergeCell ref="A132:G132"/>
    <mergeCell ref="A133:G133"/>
    <mergeCell ref="A134:G134"/>
    <mergeCell ref="A135:G135"/>
    <mergeCell ref="A136:G136"/>
    <mergeCell ref="A137:G137"/>
    <mergeCell ref="A138:G138"/>
    <mergeCell ref="A139:G139"/>
  </mergeCells>
  <printOptions/>
  <pageMargins left="0.7" right="0.7" top="0.75" bottom="0.75" header="0.511805555555555" footer="0.511805555555555"/>
  <pageSetup horizontalDpi="300" verticalDpi="300" orientation="portrait" paperSize="9" copies="1"/>
  <rowBreaks count="1" manualBreakCount="1">
    <brk id="64" max="16383" man="1"/>
  </rowBreaks>
  <colBreaks count="2" manualBreakCount="2">
    <brk id="7" max="65535" man="1"/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40"/>
  <sheetViews>
    <sheetView workbookViewId="0" topLeftCell="A107">
      <selection activeCell="C142" sqref="C142"/>
    </sheetView>
  </sheetViews>
  <sheetFormatPr defaultColWidth="9.33203125" defaultRowHeight="12.75"/>
  <cols>
    <col min="1" max="1" width="4" style="0" customWidth="1"/>
    <col min="2" max="2" width="28.5" style="0" customWidth="1"/>
    <col min="3" max="3" width="12.5" style="0" customWidth="1"/>
    <col min="4" max="4" width="11.5" style="0" customWidth="1"/>
    <col min="5" max="5" width="19.66015625" style="0" customWidth="1"/>
    <col min="6" max="6" width="14.5" style="0" customWidth="1"/>
    <col min="7" max="7" width="19.16015625" style="0" customWidth="1"/>
    <col min="8" max="9" width="8.66015625" style="0" customWidth="1"/>
    <col min="10" max="10" width="15" style="0" customWidth="1"/>
    <col min="11" max="26" width="8.66015625" style="0" customWidth="1"/>
    <col min="27" max="1025" width="14.5" style="0" customWidth="1"/>
  </cols>
  <sheetData>
    <row r="1" spans="1:26" ht="14.15" customHeight="1">
      <c r="A1" s="1"/>
      <c r="B1" s="2"/>
      <c r="C1" s="3" t="s">
        <v>0</v>
      </c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15" customHeight="1">
      <c r="A2" s="5"/>
      <c r="B2" s="5"/>
      <c r="C2" s="3" t="s">
        <v>139</v>
      </c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4.15" customHeight="1">
      <c r="A3" s="5"/>
      <c r="B3" s="5"/>
      <c r="C3" s="3" t="s">
        <v>140</v>
      </c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.15" customHeight="1">
      <c r="A4" s="5"/>
      <c r="B4" s="5"/>
      <c r="C4" s="3"/>
      <c r="D4" s="3"/>
      <c r="E4" s="3"/>
      <c r="F4" s="3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.15" customHeight="1">
      <c r="A5" s="81"/>
      <c r="B5" s="81"/>
      <c r="C5" s="81"/>
      <c r="D5" s="81"/>
      <c r="E5" s="81"/>
      <c r="F5" s="81"/>
      <c r="G5" s="81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.25" customHeight="1">
      <c r="A6" s="6" t="s">
        <v>3</v>
      </c>
      <c r="B6" s="6"/>
      <c r="C6" s="6"/>
      <c r="D6" s="6"/>
      <c r="E6" s="6"/>
      <c r="F6" s="6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.25" customHeight="1">
      <c r="A7" s="7" t="s">
        <v>4</v>
      </c>
      <c r="B7" s="8" t="s">
        <v>5</v>
      </c>
      <c r="C7" s="8"/>
      <c r="D7" s="8"/>
      <c r="E7" s="8"/>
      <c r="F7" s="9"/>
      <c r="G7" s="9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25" customHeight="1">
      <c r="A8" s="7" t="s">
        <v>6</v>
      </c>
      <c r="B8" s="8" t="s">
        <v>7</v>
      </c>
      <c r="C8" s="8"/>
      <c r="D8" s="8"/>
      <c r="E8" s="8"/>
      <c r="F8" s="7" t="s">
        <v>8</v>
      </c>
      <c r="G8" s="7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25" customHeight="1">
      <c r="A9" s="7" t="s">
        <v>9</v>
      </c>
      <c r="B9" s="8" t="s">
        <v>10</v>
      </c>
      <c r="C9" s="8"/>
      <c r="D9" s="8"/>
      <c r="E9" s="8"/>
      <c r="F9" s="10">
        <v>2019</v>
      </c>
      <c r="G9" s="10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4.25" customHeight="1">
      <c r="A10" s="7" t="s">
        <v>11</v>
      </c>
      <c r="B10" s="8" t="s">
        <v>12</v>
      </c>
      <c r="C10" s="8"/>
      <c r="D10" s="8"/>
      <c r="E10" s="8"/>
      <c r="F10" s="10">
        <v>12</v>
      </c>
      <c r="G10" s="10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3.5" customHeight="1">
      <c r="A11" s="11"/>
      <c r="B11" s="11"/>
      <c r="C11" s="11"/>
      <c r="D11" s="11"/>
      <c r="E11" s="11"/>
      <c r="F11" s="11"/>
      <c r="G11" s="11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4.25" customHeight="1">
      <c r="A12" s="6" t="s">
        <v>13</v>
      </c>
      <c r="B12" s="6"/>
      <c r="C12" s="6"/>
      <c r="D12" s="6"/>
      <c r="E12" s="6"/>
      <c r="F12" s="6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7.75" customHeight="1">
      <c r="A13" s="12" t="s">
        <v>14</v>
      </c>
      <c r="B13" s="12"/>
      <c r="C13" s="12" t="s">
        <v>15</v>
      </c>
      <c r="D13" s="12"/>
      <c r="E13" s="7" t="s">
        <v>16</v>
      </c>
      <c r="F13" s="7"/>
      <c r="G13" s="7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4.25" customHeight="1">
      <c r="A14" s="7" t="s">
        <v>141</v>
      </c>
      <c r="B14" s="7"/>
      <c r="C14" s="7" t="s">
        <v>18</v>
      </c>
      <c r="D14" s="7"/>
      <c r="E14" s="10">
        <v>1</v>
      </c>
      <c r="F14" s="10"/>
      <c r="G14" s="10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3.5" customHeight="1">
      <c r="A15" s="11"/>
      <c r="B15" s="11"/>
      <c r="C15" s="11"/>
      <c r="D15" s="11"/>
      <c r="E15" s="11"/>
      <c r="F15" s="11"/>
      <c r="G15" s="11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4.25" customHeight="1">
      <c r="A16" s="6" t="s">
        <v>19</v>
      </c>
      <c r="B16" s="6"/>
      <c r="C16" s="6"/>
      <c r="D16" s="6"/>
      <c r="E16" s="6"/>
      <c r="F16" s="6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.25" customHeight="1">
      <c r="A17" s="10">
        <v>1</v>
      </c>
      <c r="B17" s="8" t="s">
        <v>20</v>
      </c>
      <c r="C17" s="8"/>
      <c r="D17" s="8"/>
      <c r="E17" s="8"/>
      <c r="F17" s="7" t="str">
        <f>F20</f>
        <v>Eletricista Auto</v>
      </c>
      <c r="G17" s="7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4.25" customHeight="1">
      <c r="A18" s="10">
        <v>2</v>
      </c>
      <c r="B18" s="8" t="s">
        <v>21</v>
      </c>
      <c r="C18" s="8"/>
      <c r="D18" s="8"/>
      <c r="E18" s="8"/>
      <c r="F18" s="7" t="s">
        <v>142</v>
      </c>
      <c r="G18" s="7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.25" customHeight="1">
      <c r="A19" s="10">
        <v>3</v>
      </c>
      <c r="B19" s="8" t="s">
        <v>22</v>
      </c>
      <c r="C19" s="8"/>
      <c r="D19" s="8"/>
      <c r="E19" s="8"/>
      <c r="F19" s="14">
        <v>1329.66</v>
      </c>
      <c r="G19" s="1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4.25" customHeight="1">
      <c r="A20" s="10">
        <v>4</v>
      </c>
      <c r="B20" s="8" t="s">
        <v>23</v>
      </c>
      <c r="C20" s="8"/>
      <c r="D20" s="8"/>
      <c r="E20" s="8"/>
      <c r="F20" s="7" t="str">
        <f>A14</f>
        <v>Eletricista Auto</v>
      </c>
      <c r="G20" s="7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4.25" customHeight="1">
      <c r="A21" s="10">
        <v>5</v>
      </c>
      <c r="B21" s="8" t="s">
        <v>24</v>
      </c>
      <c r="C21" s="8"/>
      <c r="D21" s="8"/>
      <c r="E21" s="8"/>
      <c r="F21" s="15">
        <v>43952</v>
      </c>
      <c r="G21" s="15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3.5" customHeight="1">
      <c r="A22" s="11"/>
      <c r="B22" s="11"/>
      <c r="C22" s="11"/>
      <c r="D22" s="11"/>
      <c r="E22" s="11"/>
      <c r="F22" s="11"/>
      <c r="G22" s="11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4.25" customHeight="1">
      <c r="A23" s="6" t="s">
        <v>25</v>
      </c>
      <c r="B23" s="6"/>
      <c r="C23" s="6"/>
      <c r="D23" s="6"/>
      <c r="E23" s="6"/>
      <c r="F23" s="6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4.25" customHeight="1">
      <c r="A24" s="16">
        <v>1</v>
      </c>
      <c r="B24" s="17" t="s">
        <v>26</v>
      </c>
      <c r="C24" s="17"/>
      <c r="D24" s="17"/>
      <c r="E24" s="17"/>
      <c r="F24" s="17" t="s">
        <v>27</v>
      </c>
      <c r="G24" s="18" t="s">
        <v>28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4.25" customHeight="1">
      <c r="A25" s="17" t="s">
        <v>4</v>
      </c>
      <c r="B25" s="8" t="s">
        <v>29</v>
      </c>
      <c r="C25" s="8"/>
      <c r="D25" s="8"/>
      <c r="E25" s="8"/>
      <c r="F25" s="9"/>
      <c r="G25" s="19">
        <f>F19</f>
        <v>1329.66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4.25" customHeight="1">
      <c r="A26" s="17" t="s">
        <v>6</v>
      </c>
      <c r="B26" s="8" t="s">
        <v>30</v>
      </c>
      <c r="C26" s="8"/>
      <c r="D26" s="8"/>
      <c r="E26" s="8"/>
      <c r="F26" s="20">
        <v>0</v>
      </c>
      <c r="G26" s="21">
        <f>F26*$G$25</f>
        <v>0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4.25" customHeight="1">
      <c r="A27" s="17" t="s">
        <v>9</v>
      </c>
      <c r="B27" s="8" t="s">
        <v>31</v>
      </c>
      <c r="C27" s="8"/>
      <c r="D27" s="8"/>
      <c r="E27" s="8"/>
      <c r="F27" s="22">
        <v>0</v>
      </c>
      <c r="G27" s="21">
        <f>F27*$G$25</f>
        <v>0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4.25" customHeight="1">
      <c r="A28" s="17" t="s">
        <v>11</v>
      </c>
      <c r="B28" s="8" t="s">
        <v>32</v>
      </c>
      <c r="C28" s="8"/>
      <c r="D28" s="8"/>
      <c r="E28" s="8"/>
      <c r="F28" s="22">
        <v>0</v>
      </c>
      <c r="G28" s="21">
        <f>F28*$G$25</f>
        <v>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4.25" customHeight="1">
      <c r="A29" s="17" t="s">
        <v>33</v>
      </c>
      <c r="B29" s="8" t="s">
        <v>34</v>
      </c>
      <c r="C29" s="8"/>
      <c r="D29" s="8"/>
      <c r="E29" s="8"/>
      <c r="F29" s="22">
        <v>0</v>
      </c>
      <c r="G29" s="21">
        <f>F29*$G$25</f>
        <v>0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4.25" customHeight="1">
      <c r="A30" s="17" t="s">
        <v>35</v>
      </c>
      <c r="B30" s="8" t="s">
        <v>36</v>
      </c>
      <c r="C30" s="8"/>
      <c r="D30" s="8"/>
      <c r="E30" s="8"/>
      <c r="F30" s="22">
        <v>0</v>
      </c>
      <c r="G30" s="21">
        <f>F30*$G$25</f>
        <v>0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4.25" customHeight="1">
      <c r="A31" s="17" t="s">
        <v>37</v>
      </c>
      <c r="B31" s="8" t="s">
        <v>38</v>
      </c>
      <c r="C31" s="8"/>
      <c r="D31" s="8"/>
      <c r="E31" s="8"/>
      <c r="F31" s="22">
        <v>0</v>
      </c>
      <c r="G31" s="21">
        <f>F31*$G$25</f>
        <v>0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4.25" customHeight="1">
      <c r="A32" s="17" t="s">
        <v>39</v>
      </c>
      <c r="B32" s="17"/>
      <c r="C32" s="17"/>
      <c r="D32" s="17"/>
      <c r="E32" s="17"/>
      <c r="F32" s="17"/>
      <c r="G32" s="23">
        <f>SUM(G25:G31)</f>
        <v>1329.66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3.5" customHeight="1">
      <c r="A33" s="11"/>
      <c r="B33" s="11"/>
      <c r="C33" s="11"/>
      <c r="D33" s="11"/>
      <c r="E33" s="11"/>
      <c r="F33" s="11"/>
      <c r="G33" s="11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4.25" customHeight="1">
      <c r="A34" s="6" t="s">
        <v>40</v>
      </c>
      <c r="B34" s="6"/>
      <c r="C34" s="6"/>
      <c r="D34" s="6"/>
      <c r="E34" s="6"/>
      <c r="F34" s="6"/>
      <c r="G34" s="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4.25" customHeight="1">
      <c r="A35" s="17" t="s">
        <v>41</v>
      </c>
      <c r="B35" s="17"/>
      <c r="C35" s="17"/>
      <c r="D35" s="17"/>
      <c r="E35" s="17"/>
      <c r="F35" s="17" t="s">
        <v>27</v>
      </c>
      <c r="G35" s="18" t="s">
        <v>28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4.25" customHeight="1">
      <c r="A36" s="17" t="s">
        <v>4</v>
      </c>
      <c r="B36" s="8" t="s">
        <v>42</v>
      </c>
      <c r="C36" s="8"/>
      <c r="D36" s="8"/>
      <c r="E36" s="8"/>
      <c r="F36" s="20">
        <v>0.0833</v>
      </c>
      <c r="G36" s="21">
        <f>F36*G32</f>
        <v>110.76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4.25" customHeight="1">
      <c r="A37" s="17" t="s">
        <v>6</v>
      </c>
      <c r="B37" s="8" t="s">
        <v>43</v>
      </c>
      <c r="C37" s="8"/>
      <c r="D37" s="8"/>
      <c r="E37" s="8"/>
      <c r="F37" s="20">
        <v>0.0278</v>
      </c>
      <c r="G37" s="21">
        <f>F37*G32</f>
        <v>36.96</v>
      </c>
      <c r="H37" s="4"/>
      <c r="I37" s="4"/>
      <c r="J37" s="2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4.25" customHeight="1">
      <c r="A38" s="18" t="s">
        <v>44</v>
      </c>
      <c r="B38" s="18"/>
      <c r="C38" s="18"/>
      <c r="D38" s="18"/>
      <c r="E38" s="18"/>
      <c r="F38" s="25">
        <f>SUM(F36:F37)</f>
        <v>0.1111</v>
      </c>
      <c r="G38" s="26">
        <f>G36+G37</f>
        <v>147.72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3.5" customHeight="1">
      <c r="A39" s="27"/>
      <c r="B39" s="27"/>
      <c r="C39" s="27"/>
      <c r="D39" s="27"/>
      <c r="E39" s="27"/>
      <c r="F39" s="27"/>
      <c r="G39" s="27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4.25" customHeight="1">
      <c r="A40" s="17" t="s">
        <v>45</v>
      </c>
      <c r="B40" s="17"/>
      <c r="C40" s="17"/>
      <c r="D40" s="17"/>
      <c r="E40" s="17"/>
      <c r="F40" s="17" t="s">
        <v>27</v>
      </c>
      <c r="G40" s="18" t="s">
        <v>28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4.25" customHeight="1">
      <c r="A41" s="17" t="s">
        <v>4</v>
      </c>
      <c r="B41" s="8" t="s">
        <v>46</v>
      </c>
      <c r="C41" s="8"/>
      <c r="D41" s="8"/>
      <c r="E41" s="8"/>
      <c r="F41" s="20">
        <v>0.2</v>
      </c>
      <c r="G41" s="28">
        <f>($G$32+$G$38)*F41</f>
        <v>295.48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4.25" customHeight="1">
      <c r="A42" s="17" t="s">
        <v>6</v>
      </c>
      <c r="B42" s="8" t="s">
        <v>47</v>
      </c>
      <c r="C42" s="8"/>
      <c r="D42" s="8"/>
      <c r="E42" s="8"/>
      <c r="F42" s="20">
        <v>0.025</v>
      </c>
      <c r="G42" s="28">
        <f>($G$32+$G$38)*F42</f>
        <v>36.93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4.25" customHeight="1">
      <c r="A43" s="17" t="s">
        <v>9</v>
      </c>
      <c r="B43" s="8" t="s">
        <v>48</v>
      </c>
      <c r="C43" s="8"/>
      <c r="D43" s="8"/>
      <c r="E43" s="8"/>
      <c r="F43" s="20">
        <v>0.03</v>
      </c>
      <c r="G43" s="28">
        <f>($G$32+$G$38)*F43</f>
        <v>44.32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4.25" customHeight="1">
      <c r="A44" s="17" t="s">
        <v>11</v>
      </c>
      <c r="B44" s="8" t="s">
        <v>49</v>
      </c>
      <c r="C44" s="8"/>
      <c r="D44" s="8"/>
      <c r="E44" s="8"/>
      <c r="F44" s="20">
        <v>0.015</v>
      </c>
      <c r="G44" s="28">
        <f>($G$32+$G$38)*F44</f>
        <v>22.16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4.25" customHeight="1">
      <c r="A45" s="17" t="s">
        <v>33</v>
      </c>
      <c r="B45" s="8" t="s">
        <v>50</v>
      </c>
      <c r="C45" s="8"/>
      <c r="D45" s="8"/>
      <c r="E45" s="8"/>
      <c r="F45" s="20">
        <v>0.01</v>
      </c>
      <c r="G45" s="28">
        <f>($G$32+$G$38)*F45</f>
        <v>14.77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4.25" customHeight="1">
      <c r="A46" s="17" t="s">
        <v>35</v>
      </c>
      <c r="B46" s="8" t="s">
        <v>51</v>
      </c>
      <c r="C46" s="8"/>
      <c r="D46" s="8"/>
      <c r="E46" s="8"/>
      <c r="F46" s="20">
        <v>0.006</v>
      </c>
      <c r="G46" s="28">
        <f>($G$32+$G$38)*F46</f>
        <v>8.86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4.25" customHeight="1">
      <c r="A47" s="17" t="s">
        <v>37</v>
      </c>
      <c r="B47" s="8" t="s">
        <v>52</v>
      </c>
      <c r="C47" s="8"/>
      <c r="D47" s="8"/>
      <c r="E47" s="8"/>
      <c r="F47" s="20">
        <v>0.002</v>
      </c>
      <c r="G47" s="28">
        <f>($G$32+$G$38)*F47</f>
        <v>2.95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4.25" customHeight="1">
      <c r="A48" s="17" t="s">
        <v>53</v>
      </c>
      <c r="B48" s="8" t="s">
        <v>54</v>
      </c>
      <c r="C48" s="8"/>
      <c r="D48" s="8"/>
      <c r="E48" s="8"/>
      <c r="F48" s="20">
        <v>0.08</v>
      </c>
      <c r="G48" s="28">
        <f>($G$32+$G$38)*F48</f>
        <v>118.19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4.25" customHeight="1">
      <c r="A49" s="17" t="s">
        <v>55</v>
      </c>
      <c r="B49" s="17"/>
      <c r="C49" s="17"/>
      <c r="D49" s="17"/>
      <c r="E49" s="17"/>
      <c r="F49" s="29">
        <v>0.368</v>
      </c>
      <c r="G49" s="30">
        <f>SUM(G41:G48)</f>
        <v>543.66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>
      <c r="A51" s="31" t="s">
        <v>56</v>
      </c>
      <c r="B51" s="31"/>
      <c r="C51" s="31"/>
      <c r="D51" s="31"/>
      <c r="E51" s="31"/>
      <c r="F51" s="32"/>
      <c r="G51" s="33" t="s">
        <v>28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>
      <c r="A52" s="34" t="s">
        <v>4</v>
      </c>
      <c r="B52" s="35" t="s">
        <v>57</v>
      </c>
      <c r="C52" s="35"/>
      <c r="D52" s="35"/>
      <c r="E52" s="35"/>
      <c r="F52" s="36" t="s">
        <v>58</v>
      </c>
      <c r="G52" s="37">
        <f>(22*5*2)-(G25*0.06)</f>
        <v>140.22</v>
      </c>
      <c r="H52" s="4"/>
      <c r="I52" s="4"/>
      <c r="J52" s="2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>
      <c r="A53" s="34" t="s">
        <v>6</v>
      </c>
      <c r="B53" s="35" t="s">
        <v>143</v>
      </c>
      <c r="C53" s="35"/>
      <c r="D53" s="35"/>
      <c r="E53" s="35"/>
      <c r="F53" s="36" t="s">
        <v>58</v>
      </c>
      <c r="G53" s="37">
        <f>22*19.5</f>
        <v>429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>
      <c r="A54" s="34" t="s">
        <v>9</v>
      </c>
      <c r="B54" s="35" t="s">
        <v>60</v>
      </c>
      <c r="C54" s="35"/>
      <c r="D54" s="35"/>
      <c r="E54" s="35"/>
      <c r="F54" s="36" t="s">
        <v>58</v>
      </c>
      <c r="G54" s="37">
        <v>0</v>
      </c>
      <c r="H54" s="4"/>
      <c r="I54" s="4"/>
      <c r="J54" s="2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>
      <c r="A55" s="34" t="s">
        <v>11</v>
      </c>
      <c r="B55" s="35" t="s">
        <v>61</v>
      </c>
      <c r="C55" s="35"/>
      <c r="D55" s="35"/>
      <c r="E55" s="35"/>
      <c r="F55" s="36" t="s">
        <v>58</v>
      </c>
      <c r="G55" s="37">
        <v>0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>
      <c r="A56" s="34" t="s">
        <v>33</v>
      </c>
      <c r="B56" s="35" t="s">
        <v>62</v>
      </c>
      <c r="C56" s="35"/>
      <c r="D56" s="35"/>
      <c r="E56" s="35"/>
      <c r="F56" s="36" t="s">
        <v>58</v>
      </c>
      <c r="G56" s="37">
        <v>0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>
      <c r="A57" s="34" t="s">
        <v>35</v>
      </c>
      <c r="B57" s="35" t="s">
        <v>38</v>
      </c>
      <c r="C57" s="35"/>
      <c r="D57" s="35"/>
      <c r="E57" s="35"/>
      <c r="F57" s="36" t="s">
        <v>58</v>
      </c>
      <c r="G57" s="37">
        <v>0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>
      <c r="A58" s="31" t="s">
        <v>63</v>
      </c>
      <c r="B58" s="31"/>
      <c r="C58" s="31"/>
      <c r="D58" s="31"/>
      <c r="E58" s="31"/>
      <c r="F58" s="31"/>
      <c r="G58" s="38">
        <f>SUM(G52:G57)</f>
        <v>569.22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>
      <c r="A60" s="31" t="s">
        <v>64</v>
      </c>
      <c r="B60" s="31"/>
      <c r="C60" s="31"/>
      <c r="D60" s="31"/>
      <c r="E60" s="31"/>
      <c r="F60" s="31"/>
      <c r="G60" s="31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>
      <c r="A61" s="39" t="s">
        <v>65</v>
      </c>
      <c r="B61" s="39"/>
      <c r="C61" s="39"/>
      <c r="D61" s="39"/>
      <c r="E61" s="39"/>
      <c r="F61" s="39"/>
      <c r="G61" s="33" t="s">
        <v>28</v>
      </c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>
      <c r="A62" s="33" t="s">
        <v>66</v>
      </c>
      <c r="B62" s="35" t="s">
        <v>67</v>
      </c>
      <c r="C62" s="35"/>
      <c r="D62" s="35"/>
      <c r="E62" s="35"/>
      <c r="F62" s="35"/>
      <c r="G62" s="40">
        <f>G38</f>
        <v>147.72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>
      <c r="A63" s="33" t="s">
        <v>68</v>
      </c>
      <c r="B63" s="35" t="s">
        <v>69</v>
      </c>
      <c r="C63" s="35"/>
      <c r="D63" s="35"/>
      <c r="E63" s="35"/>
      <c r="F63" s="35"/>
      <c r="G63" s="40">
        <f>G49</f>
        <v>543.66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>
      <c r="A64" s="33" t="s">
        <v>70</v>
      </c>
      <c r="B64" s="35" t="s">
        <v>71</v>
      </c>
      <c r="C64" s="35"/>
      <c r="D64" s="35"/>
      <c r="E64" s="35"/>
      <c r="F64" s="35"/>
      <c r="G64" s="40">
        <f>G58</f>
        <v>569.22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>
      <c r="A65" s="31" t="s">
        <v>72</v>
      </c>
      <c r="B65" s="31"/>
      <c r="C65" s="31"/>
      <c r="D65" s="31"/>
      <c r="E65" s="31"/>
      <c r="F65" s="31"/>
      <c r="G65" s="41">
        <f>SUM(G62:G64)</f>
        <v>1260.6</v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>
      <c r="A67" s="31" t="s">
        <v>73</v>
      </c>
      <c r="B67" s="31"/>
      <c r="C67" s="31"/>
      <c r="D67" s="31"/>
      <c r="E67" s="31"/>
      <c r="F67" s="31"/>
      <c r="G67" s="31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>
      <c r="A68" s="42" t="s">
        <v>74</v>
      </c>
      <c r="B68" s="42"/>
      <c r="C68" s="42"/>
      <c r="D68" s="42"/>
      <c r="E68" s="42"/>
      <c r="F68" s="34" t="s">
        <v>27</v>
      </c>
      <c r="G68" s="33" t="s">
        <v>28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>
      <c r="A69" s="34" t="s">
        <v>4</v>
      </c>
      <c r="B69" s="35" t="s">
        <v>75</v>
      </c>
      <c r="C69" s="35"/>
      <c r="D69" s="35"/>
      <c r="E69" s="35"/>
      <c r="F69" s="43">
        <v>0.0042</v>
      </c>
      <c r="G69" s="44">
        <f>(G32)*F69</f>
        <v>5.58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>
      <c r="A70" s="34" t="s">
        <v>6</v>
      </c>
      <c r="B70" s="35" t="s">
        <v>76</v>
      </c>
      <c r="C70" s="35"/>
      <c r="D70" s="35"/>
      <c r="E70" s="35"/>
      <c r="F70" s="45">
        <v>0.000336</v>
      </c>
      <c r="G70" s="44">
        <f>(G32)*F70</f>
        <v>0.45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>
      <c r="A71" s="34" t="s">
        <v>9</v>
      </c>
      <c r="B71" s="35" t="s">
        <v>77</v>
      </c>
      <c r="C71" s="35"/>
      <c r="D71" s="35"/>
      <c r="E71" s="35"/>
      <c r="F71" s="46">
        <v>0.00016</v>
      </c>
      <c r="G71" s="44">
        <f>(G32)*F71</f>
        <v>0.21</v>
      </c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>
      <c r="A72" s="34" t="s">
        <v>11</v>
      </c>
      <c r="B72" s="35" t="s">
        <v>78</v>
      </c>
      <c r="C72" s="35"/>
      <c r="D72" s="35"/>
      <c r="E72" s="35"/>
      <c r="F72" s="43">
        <v>0.0194</v>
      </c>
      <c r="G72" s="44">
        <f>(G32)*F72</f>
        <v>25.8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>
      <c r="A73" s="47" t="s">
        <v>33</v>
      </c>
      <c r="B73" s="35" t="s">
        <v>79</v>
      </c>
      <c r="C73" s="35"/>
      <c r="D73" s="35"/>
      <c r="E73" s="35"/>
      <c r="F73" s="48">
        <v>0.0071</v>
      </c>
      <c r="G73" s="44">
        <f>(G32)*F73</f>
        <v>9.44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>
      <c r="A74" s="34" t="s">
        <v>35</v>
      </c>
      <c r="B74" s="35" t="s">
        <v>80</v>
      </c>
      <c r="C74" s="35"/>
      <c r="D74" s="35"/>
      <c r="E74" s="35"/>
      <c r="F74" s="46">
        <v>0.00078</v>
      </c>
      <c r="G74" s="44">
        <f>(G32)*F74</f>
        <v>1.04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>
      <c r="A75" s="42" t="s">
        <v>81</v>
      </c>
      <c r="B75" s="42"/>
      <c r="C75" s="42"/>
      <c r="D75" s="42"/>
      <c r="E75" s="42"/>
      <c r="F75" s="49">
        <f>SUM(F69:F74)</f>
        <v>0.032</v>
      </c>
      <c r="G75" s="50">
        <f>SUM(G69:G74)</f>
        <v>42.52</v>
      </c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>
      <c r="A77" s="51" t="s">
        <v>82</v>
      </c>
      <c r="B77" s="51"/>
      <c r="C77" s="51"/>
      <c r="D77" s="51"/>
      <c r="E77" s="51"/>
      <c r="F77" s="51"/>
      <c r="G77" s="51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>
      <c r="A78" s="52" t="s">
        <v>83</v>
      </c>
      <c r="B78" s="52"/>
      <c r="C78" s="52"/>
      <c r="D78" s="52"/>
      <c r="E78" s="52"/>
      <c r="F78" s="17" t="s">
        <v>27</v>
      </c>
      <c r="G78" s="18" t="s">
        <v>28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>
      <c r="A79" s="17" t="s">
        <v>4</v>
      </c>
      <c r="B79" s="53" t="s">
        <v>144</v>
      </c>
      <c r="C79" s="53"/>
      <c r="D79" s="53"/>
      <c r="E79" s="53"/>
      <c r="F79" s="20">
        <v>0.0833</v>
      </c>
      <c r="G79" s="28">
        <f>F79*G32</f>
        <v>110.76</v>
      </c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>
      <c r="A80" s="17" t="s">
        <v>6</v>
      </c>
      <c r="B80" s="53" t="s">
        <v>85</v>
      </c>
      <c r="C80" s="53"/>
      <c r="D80" s="53"/>
      <c r="E80" s="53"/>
      <c r="F80" s="20">
        <v>0.0082</v>
      </c>
      <c r="G80" s="28">
        <f>F80*G32</f>
        <v>10.9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>
      <c r="A81" s="17" t="s">
        <v>9</v>
      </c>
      <c r="B81" s="53" t="s">
        <v>86</v>
      </c>
      <c r="C81" s="53"/>
      <c r="D81" s="53"/>
      <c r="E81" s="53"/>
      <c r="F81" s="20">
        <v>0.0002</v>
      </c>
      <c r="G81" s="28">
        <f>F81*G32</f>
        <v>0.27</v>
      </c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>
      <c r="A82" s="17" t="s">
        <v>11</v>
      </c>
      <c r="B82" s="53" t="s">
        <v>87</v>
      </c>
      <c r="C82" s="53"/>
      <c r="D82" s="53"/>
      <c r="E82" s="53"/>
      <c r="F82" s="20">
        <v>0.0003</v>
      </c>
      <c r="G82" s="28">
        <f>F82*G32</f>
        <v>0.4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>
      <c r="A83" s="17" t="s">
        <v>33</v>
      </c>
      <c r="B83" s="53" t="s">
        <v>88</v>
      </c>
      <c r="C83" s="53"/>
      <c r="D83" s="53"/>
      <c r="E83" s="53"/>
      <c r="F83" s="20">
        <v>0.0013</v>
      </c>
      <c r="G83" s="28">
        <f>F83*G32</f>
        <v>1.73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>
      <c r="A84" s="17" t="s">
        <v>35</v>
      </c>
      <c r="B84" s="53" t="s">
        <v>89</v>
      </c>
      <c r="C84" s="53"/>
      <c r="D84" s="53"/>
      <c r="E84" s="53"/>
      <c r="F84" s="20"/>
      <c r="G84" s="28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>
      <c r="A85" s="52" t="s">
        <v>90</v>
      </c>
      <c r="B85" s="52"/>
      <c r="C85" s="52"/>
      <c r="D85" s="52"/>
      <c r="E85" s="52"/>
      <c r="F85" s="29">
        <f>SUM(F79:F84)</f>
        <v>0.0933</v>
      </c>
      <c r="G85" s="30">
        <f>SUM(G79:G84)</f>
        <v>124.06</v>
      </c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>
      <c r="A86" s="27"/>
      <c r="B86" s="27"/>
      <c r="C86" s="27"/>
      <c r="D86" s="27"/>
      <c r="E86" s="27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>
      <c r="A87" s="52" t="s">
        <v>91</v>
      </c>
      <c r="B87" s="52"/>
      <c r="C87" s="52"/>
      <c r="D87" s="52"/>
      <c r="E87" s="52"/>
      <c r="F87" s="17" t="s">
        <v>27</v>
      </c>
      <c r="G87" s="18" t="s">
        <v>28</v>
      </c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>
      <c r="A88" s="17" t="s">
        <v>4</v>
      </c>
      <c r="B88" s="53" t="s">
        <v>92</v>
      </c>
      <c r="C88" s="53"/>
      <c r="D88" s="53"/>
      <c r="E88" s="53"/>
      <c r="F88" s="20">
        <v>0</v>
      </c>
      <c r="G88" s="28">
        <v>0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>
      <c r="A89" s="52" t="s">
        <v>93</v>
      </c>
      <c r="B89" s="52"/>
      <c r="C89" s="52"/>
      <c r="D89" s="52"/>
      <c r="E89" s="52"/>
      <c r="F89" s="29">
        <v>0</v>
      </c>
      <c r="G89" s="30">
        <v>0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>
      <c r="A90" s="27"/>
      <c r="B90" s="27"/>
      <c r="C90" s="27"/>
      <c r="D90" s="27"/>
      <c r="E90" s="27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>
      <c r="A91" s="54" t="s">
        <v>94</v>
      </c>
      <c r="B91" s="54"/>
      <c r="C91" s="54"/>
      <c r="D91" s="54"/>
      <c r="E91" s="54"/>
      <c r="F91" s="54"/>
      <c r="G91" s="5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>
      <c r="A92" s="52" t="s">
        <v>95</v>
      </c>
      <c r="B92" s="52"/>
      <c r="C92" s="52"/>
      <c r="D92" s="52"/>
      <c r="E92" s="52"/>
      <c r="F92" s="52"/>
      <c r="G92" s="18" t="s">
        <v>28</v>
      </c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>
      <c r="A93" s="18" t="s">
        <v>96</v>
      </c>
      <c r="B93" s="53" t="s">
        <v>85</v>
      </c>
      <c r="C93" s="53"/>
      <c r="D93" s="53"/>
      <c r="E93" s="53"/>
      <c r="F93" s="53"/>
      <c r="G93" s="55">
        <f>G85</f>
        <v>124.06</v>
      </c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>
      <c r="A94" s="18" t="s">
        <v>97</v>
      </c>
      <c r="B94" s="53" t="s">
        <v>98</v>
      </c>
      <c r="C94" s="53"/>
      <c r="D94" s="53"/>
      <c r="E94" s="53"/>
      <c r="F94" s="53"/>
      <c r="G94" s="55">
        <f>G89</f>
        <v>0</v>
      </c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>
      <c r="A95" s="52" t="s">
        <v>99</v>
      </c>
      <c r="B95" s="52"/>
      <c r="C95" s="52"/>
      <c r="D95" s="52"/>
      <c r="E95" s="52"/>
      <c r="F95" s="52"/>
      <c r="G95" s="30">
        <f>SUM(G93:G94)</f>
        <v>124.06</v>
      </c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>
      <c r="A97" s="56" t="s">
        <v>100</v>
      </c>
      <c r="B97" s="56"/>
      <c r="C97" s="56"/>
      <c r="D97" s="56"/>
      <c r="E97" s="56"/>
      <c r="F97" s="56"/>
      <c r="G97" s="56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>
      <c r="A98" s="57">
        <v>5</v>
      </c>
      <c r="B98" s="58" t="s">
        <v>101</v>
      </c>
      <c r="C98" s="58"/>
      <c r="D98" s="58"/>
      <c r="E98" s="58"/>
      <c r="F98" s="58"/>
      <c r="G98" s="59" t="s">
        <v>28</v>
      </c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>
      <c r="A99" s="17" t="s">
        <v>4</v>
      </c>
      <c r="B99" s="60" t="s">
        <v>102</v>
      </c>
      <c r="C99" s="60"/>
      <c r="D99" s="60"/>
      <c r="E99" s="60"/>
      <c r="F99" s="60"/>
      <c r="G99" s="61">
        <f>(38.5*2)/12</f>
        <v>6.42</v>
      </c>
      <c r="H99" s="4"/>
      <c r="I99" s="4"/>
      <c r="J99" s="61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>
      <c r="A100" s="17" t="s">
        <v>6</v>
      </c>
      <c r="B100" s="60" t="s">
        <v>103</v>
      </c>
      <c r="C100" s="60"/>
      <c r="D100" s="60"/>
      <c r="E100" s="60"/>
      <c r="F100" s="60"/>
      <c r="G100" s="61">
        <f>(45*2)/12</f>
        <v>7.5</v>
      </c>
      <c r="H100" s="4"/>
      <c r="I100" s="4"/>
      <c r="J100" s="61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>
      <c r="A101" s="17" t="s">
        <v>9</v>
      </c>
      <c r="B101" s="60" t="s">
        <v>104</v>
      </c>
      <c r="C101" s="60"/>
      <c r="D101" s="60"/>
      <c r="E101" s="60"/>
      <c r="F101" s="60"/>
      <c r="G101" s="61">
        <f>(18*2)/12</f>
        <v>3</v>
      </c>
      <c r="H101" s="4"/>
      <c r="I101" s="4"/>
      <c r="J101" s="61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>
      <c r="A102" s="17" t="s">
        <v>11</v>
      </c>
      <c r="B102" s="63" t="s">
        <v>105</v>
      </c>
      <c r="C102" s="63"/>
      <c r="D102" s="63"/>
      <c r="E102" s="63"/>
      <c r="F102" s="63"/>
      <c r="G102" s="61">
        <f>(38*2)/12</f>
        <v>6.33</v>
      </c>
      <c r="H102" s="4"/>
      <c r="I102" s="4"/>
      <c r="J102" s="61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>
      <c r="A103" s="17" t="s">
        <v>33</v>
      </c>
      <c r="B103" s="63" t="s">
        <v>106</v>
      </c>
      <c r="C103" s="63"/>
      <c r="D103" s="63"/>
      <c r="E103" s="63"/>
      <c r="F103" s="63"/>
      <c r="G103" s="61">
        <f>(6.5*2)/12</f>
        <v>1.08</v>
      </c>
      <c r="H103" s="4"/>
      <c r="I103" s="4"/>
      <c r="J103" s="61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>
      <c r="A104" s="18" t="s">
        <v>107</v>
      </c>
      <c r="B104" s="18"/>
      <c r="C104" s="18"/>
      <c r="D104" s="18"/>
      <c r="E104" s="18"/>
      <c r="F104" s="18"/>
      <c r="G104" s="64">
        <f>SUM(G99:G103)</f>
        <v>24.33</v>
      </c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>
      <c r="A106" s="51" t="s">
        <v>108</v>
      </c>
      <c r="B106" s="51"/>
      <c r="C106" s="51"/>
      <c r="D106" s="51"/>
      <c r="E106" s="51"/>
      <c r="F106" s="51"/>
      <c r="G106" s="51"/>
      <c r="H106" s="65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>
      <c r="A107" s="16">
        <v>6</v>
      </c>
      <c r="B107" s="66" t="s">
        <v>109</v>
      </c>
      <c r="C107" s="66"/>
      <c r="D107" s="66"/>
      <c r="E107" s="66"/>
      <c r="F107" s="17" t="s">
        <v>27</v>
      </c>
      <c r="G107" s="18" t="s">
        <v>28</v>
      </c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>
      <c r="A108" s="17" t="s">
        <v>4</v>
      </c>
      <c r="B108" s="67" t="s">
        <v>110</v>
      </c>
      <c r="C108" s="67"/>
      <c r="D108" s="67"/>
      <c r="E108" s="67"/>
      <c r="F108" s="69">
        <v>0.06</v>
      </c>
      <c r="G108" s="28">
        <f>G123*F108</f>
        <v>166.87</v>
      </c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>
      <c r="A109" s="17" t="s">
        <v>6</v>
      </c>
      <c r="B109" s="67" t="s">
        <v>111</v>
      </c>
      <c r="C109" s="67"/>
      <c r="D109" s="67"/>
      <c r="E109" s="67"/>
      <c r="F109" s="69">
        <v>0.0679</v>
      </c>
      <c r="G109" s="28">
        <f>G123*F109</f>
        <v>188.84</v>
      </c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>
      <c r="A110" s="17" t="s">
        <v>9</v>
      </c>
      <c r="B110" s="67" t="s">
        <v>145</v>
      </c>
      <c r="C110" s="67"/>
      <c r="D110" s="67"/>
      <c r="E110" s="67"/>
      <c r="F110" s="69"/>
      <c r="G110" s="28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>
      <c r="A111" s="17" t="s">
        <v>113</v>
      </c>
      <c r="B111" s="67" t="s">
        <v>114</v>
      </c>
      <c r="C111" s="67"/>
      <c r="D111" s="67"/>
      <c r="E111" s="67"/>
      <c r="F111" s="69">
        <v>0.0065</v>
      </c>
      <c r="G111" s="28">
        <f>G123*F111</f>
        <v>18.08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>
      <c r="A112" s="17" t="s">
        <v>115</v>
      </c>
      <c r="B112" s="67" t="s">
        <v>116</v>
      </c>
      <c r="C112" s="67"/>
      <c r="D112" s="67"/>
      <c r="E112" s="67"/>
      <c r="F112" s="69">
        <v>0.03</v>
      </c>
      <c r="G112" s="28">
        <f>G123*F112</f>
        <v>83.44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>
      <c r="A113" s="17" t="s">
        <v>117</v>
      </c>
      <c r="B113" s="67" t="s">
        <v>118</v>
      </c>
      <c r="C113" s="67"/>
      <c r="D113" s="67"/>
      <c r="E113" s="67"/>
      <c r="F113" s="69">
        <v>0.05</v>
      </c>
      <c r="G113" s="28">
        <f>G123*F113</f>
        <v>139.06</v>
      </c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>
      <c r="A114" s="52" t="s">
        <v>119</v>
      </c>
      <c r="B114" s="52"/>
      <c r="C114" s="52"/>
      <c r="D114" s="52"/>
      <c r="E114" s="52"/>
      <c r="F114" s="82">
        <f>SUM(F108:F113)</f>
        <v>0.2144</v>
      </c>
      <c r="G114" s="70">
        <f>SUM(G108:G113)</f>
        <v>596.29</v>
      </c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>
      <c r="A116" s="54" t="s">
        <v>120</v>
      </c>
      <c r="B116" s="54"/>
      <c r="C116" s="54"/>
      <c r="D116" s="54"/>
      <c r="E116" s="54"/>
      <c r="F116" s="54"/>
      <c r="G116" s="54"/>
      <c r="H116" s="71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>
      <c r="A117" s="52" t="s">
        <v>121</v>
      </c>
      <c r="B117" s="52"/>
      <c r="C117" s="52"/>
      <c r="D117" s="52"/>
      <c r="E117" s="52"/>
      <c r="F117" s="52"/>
      <c r="G117" s="18" t="s">
        <v>28</v>
      </c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>
      <c r="A118" s="17" t="s">
        <v>4</v>
      </c>
      <c r="B118" s="53" t="s">
        <v>25</v>
      </c>
      <c r="C118" s="53"/>
      <c r="D118" s="53"/>
      <c r="E118" s="53"/>
      <c r="F118" s="53"/>
      <c r="G118" s="72">
        <f>G32</f>
        <v>1329.66</v>
      </c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>
      <c r="A119" s="17" t="s">
        <v>6</v>
      </c>
      <c r="B119" s="53" t="s">
        <v>40</v>
      </c>
      <c r="C119" s="53"/>
      <c r="D119" s="53"/>
      <c r="E119" s="53"/>
      <c r="F119" s="53"/>
      <c r="G119" s="72">
        <f>G65</f>
        <v>1260.6</v>
      </c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>
      <c r="A120" s="17" t="s">
        <v>9</v>
      </c>
      <c r="B120" s="53" t="s">
        <v>73</v>
      </c>
      <c r="C120" s="53"/>
      <c r="D120" s="53"/>
      <c r="E120" s="53"/>
      <c r="F120" s="53"/>
      <c r="G120" s="28">
        <f>G75</f>
        <v>42.52</v>
      </c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>
      <c r="A121" s="17" t="s">
        <v>11</v>
      </c>
      <c r="B121" s="53" t="s">
        <v>82</v>
      </c>
      <c r="C121" s="53"/>
      <c r="D121" s="53"/>
      <c r="E121" s="53"/>
      <c r="F121" s="53"/>
      <c r="G121" s="28">
        <f>G95</f>
        <v>124.06</v>
      </c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>
      <c r="A122" s="17" t="s">
        <v>33</v>
      </c>
      <c r="B122" s="53" t="s">
        <v>100</v>
      </c>
      <c r="C122" s="53"/>
      <c r="D122" s="53"/>
      <c r="E122" s="53"/>
      <c r="F122" s="53"/>
      <c r="G122" s="28">
        <f>G104</f>
        <v>24.33</v>
      </c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>
      <c r="A123" s="73"/>
      <c r="B123" s="52" t="s">
        <v>122</v>
      </c>
      <c r="C123" s="52"/>
      <c r="D123" s="52"/>
      <c r="E123" s="52"/>
      <c r="F123" s="52"/>
      <c r="G123" s="74">
        <f>SUM(G118:G122)</f>
        <v>2781.17</v>
      </c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>
      <c r="A124" s="17" t="s">
        <v>35</v>
      </c>
      <c r="B124" s="53" t="s">
        <v>108</v>
      </c>
      <c r="C124" s="53"/>
      <c r="D124" s="53"/>
      <c r="E124" s="53"/>
      <c r="F124" s="53"/>
      <c r="G124" s="28">
        <f>G114</f>
        <v>596.29</v>
      </c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>
      <c r="A125" s="52" t="s">
        <v>123</v>
      </c>
      <c r="B125" s="52"/>
      <c r="C125" s="52"/>
      <c r="D125" s="52"/>
      <c r="E125" s="52"/>
      <c r="F125" s="52"/>
      <c r="G125" s="74">
        <f>G123+G124</f>
        <v>3377.46</v>
      </c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>
      <c r="A126" s="52" t="s">
        <v>146</v>
      </c>
      <c r="B126" s="52"/>
      <c r="C126" s="52"/>
      <c r="D126" s="52"/>
      <c r="E126" s="52"/>
      <c r="F126" s="52"/>
      <c r="G126" s="74">
        <f>G125*E14</f>
        <v>3377.46</v>
      </c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>
      <c r="A127" s="52" t="s">
        <v>147</v>
      </c>
      <c r="B127" s="52"/>
      <c r="C127" s="52"/>
      <c r="D127" s="52"/>
      <c r="E127" s="52"/>
      <c r="F127" s="52"/>
      <c r="G127" s="74">
        <f>G126*12</f>
        <v>40529.52</v>
      </c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>
      <c r="A128" s="83" t="s">
        <v>126</v>
      </c>
      <c r="B128" s="83"/>
      <c r="C128" s="83"/>
      <c r="D128" s="83"/>
      <c r="E128" s="83"/>
      <c r="F128" s="83"/>
      <c r="G128" s="83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>
      <c r="A129" s="84" t="s">
        <v>127</v>
      </c>
      <c r="B129" s="84"/>
      <c r="C129" s="84"/>
      <c r="D129" s="84"/>
      <c r="E129" s="84"/>
      <c r="F129" s="84"/>
      <c r="G129" s="8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>
      <c r="A130" s="84" t="s">
        <v>128</v>
      </c>
      <c r="B130" s="84"/>
      <c r="C130" s="84"/>
      <c r="D130" s="84"/>
      <c r="E130" s="84"/>
      <c r="F130" s="84"/>
      <c r="G130" s="8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>
      <c r="A131" s="84" t="s">
        <v>129</v>
      </c>
      <c r="B131" s="84"/>
      <c r="C131" s="84"/>
      <c r="D131" s="84"/>
      <c r="E131" s="84"/>
      <c r="F131" s="84"/>
      <c r="G131" s="8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>
      <c r="A132" s="84" t="s">
        <v>130</v>
      </c>
      <c r="B132" s="84"/>
      <c r="C132" s="84"/>
      <c r="D132" s="84"/>
      <c r="E132" s="84"/>
      <c r="F132" s="84"/>
      <c r="G132" s="8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>
      <c r="A133" s="84" t="s">
        <v>131</v>
      </c>
      <c r="B133" s="84"/>
      <c r="C133" s="84"/>
      <c r="D133" s="84"/>
      <c r="E133" s="84"/>
      <c r="F133" s="84"/>
      <c r="G133" s="8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>
      <c r="A134" s="84" t="s">
        <v>132</v>
      </c>
      <c r="B134" s="84"/>
      <c r="C134" s="84"/>
      <c r="D134" s="84"/>
      <c r="E134" s="84"/>
      <c r="F134" s="84"/>
      <c r="G134" s="8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>
      <c r="A135" s="84" t="s">
        <v>133</v>
      </c>
      <c r="B135" s="84"/>
      <c r="C135" s="84"/>
      <c r="D135" s="84"/>
      <c r="E135" s="84"/>
      <c r="F135" s="84"/>
      <c r="G135" s="8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>
      <c r="A136" s="84" t="s">
        <v>134</v>
      </c>
      <c r="B136" s="84"/>
      <c r="C136" s="84"/>
      <c r="D136" s="84"/>
      <c r="E136" s="84"/>
      <c r="F136" s="84"/>
      <c r="G136" s="8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>
      <c r="A137" s="84" t="s">
        <v>135</v>
      </c>
      <c r="B137" s="84"/>
      <c r="C137" s="84"/>
      <c r="D137" s="84"/>
      <c r="E137" s="84"/>
      <c r="F137" s="84"/>
      <c r="G137" s="8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>
      <c r="A138" s="85" t="s">
        <v>136</v>
      </c>
      <c r="B138" s="85"/>
      <c r="C138" s="85"/>
      <c r="D138" s="85"/>
      <c r="E138" s="85"/>
      <c r="F138" s="85"/>
      <c r="G138" s="85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>
      <c r="A139" s="84" t="s">
        <v>137</v>
      </c>
      <c r="B139" s="84"/>
      <c r="C139" s="84"/>
      <c r="D139" s="84"/>
      <c r="E139" s="84"/>
      <c r="F139" s="84"/>
      <c r="G139" s="8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>
      <c r="A140" s="86" t="s">
        <v>138</v>
      </c>
      <c r="B140" s="86"/>
      <c r="C140" s="86"/>
      <c r="D140" s="86"/>
      <c r="E140" s="86"/>
      <c r="F140" s="86"/>
      <c r="G140" s="86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</sheetData>
  <mergeCells count="144">
    <mergeCell ref="C1:G1"/>
    <mergeCell ref="C2:G2"/>
    <mergeCell ref="C3:G3"/>
    <mergeCell ref="A6:G6"/>
    <mergeCell ref="B7:E7"/>
    <mergeCell ref="F7:G7"/>
    <mergeCell ref="B8:E8"/>
    <mergeCell ref="F8:G8"/>
    <mergeCell ref="B9:E9"/>
    <mergeCell ref="F9:G9"/>
    <mergeCell ref="B10:E10"/>
    <mergeCell ref="F10:G10"/>
    <mergeCell ref="A11:G11"/>
    <mergeCell ref="A12:G12"/>
    <mergeCell ref="A13:B13"/>
    <mergeCell ref="C13:D13"/>
    <mergeCell ref="E13:G13"/>
    <mergeCell ref="A14:B14"/>
    <mergeCell ref="C14:D14"/>
    <mergeCell ref="E14:G14"/>
    <mergeCell ref="A15:G15"/>
    <mergeCell ref="A16:G16"/>
    <mergeCell ref="B17:E17"/>
    <mergeCell ref="F17:G17"/>
    <mergeCell ref="B18:E18"/>
    <mergeCell ref="F18:G18"/>
    <mergeCell ref="B19:E19"/>
    <mergeCell ref="F19:G19"/>
    <mergeCell ref="B20:E20"/>
    <mergeCell ref="F20:G20"/>
    <mergeCell ref="B21:E21"/>
    <mergeCell ref="F21:G21"/>
    <mergeCell ref="A22:G22"/>
    <mergeCell ref="A23:G23"/>
    <mergeCell ref="B24:E24"/>
    <mergeCell ref="B25:E25"/>
    <mergeCell ref="B26:E26"/>
    <mergeCell ref="B27:E27"/>
    <mergeCell ref="B28:E28"/>
    <mergeCell ref="B29:E29"/>
    <mergeCell ref="B30:E30"/>
    <mergeCell ref="B31:E31"/>
    <mergeCell ref="A32:F32"/>
    <mergeCell ref="A33:G33"/>
    <mergeCell ref="A34:G34"/>
    <mergeCell ref="A35:E35"/>
    <mergeCell ref="B36:E36"/>
    <mergeCell ref="B37:E37"/>
    <mergeCell ref="A38:E38"/>
    <mergeCell ref="A39:G39"/>
    <mergeCell ref="A40:E40"/>
    <mergeCell ref="B41:E41"/>
    <mergeCell ref="B42:E42"/>
    <mergeCell ref="B43:E43"/>
    <mergeCell ref="B44:E44"/>
    <mergeCell ref="B45:E45"/>
    <mergeCell ref="B46:E46"/>
    <mergeCell ref="B47:E47"/>
    <mergeCell ref="B48:E48"/>
    <mergeCell ref="A49:E49"/>
    <mergeCell ref="A51:E51"/>
    <mergeCell ref="B52:E52"/>
    <mergeCell ref="B53:E53"/>
    <mergeCell ref="B54:E54"/>
    <mergeCell ref="B55:E55"/>
    <mergeCell ref="B56:E56"/>
    <mergeCell ref="B57:E57"/>
    <mergeCell ref="A58:F58"/>
    <mergeCell ref="A60:G60"/>
    <mergeCell ref="A61:F61"/>
    <mergeCell ref="B62:F62"/>
    <mergeCell ref="B63:F63"/>
    <mergeCell ref="B64:F64"/>
    <mergeCell ref="A65:F65"/>
    <mergeCell ref="A67:G67"/>
    <mergeCell ref="A68:E68"/>
    <mergeCell ref="B69:E69"/>
    <mergeCell ref="B70:E70"/>
    <mergeCell ref="B71:E71"/>
    <mergeCell ref="B72:E72"/>
    <mergeCell ref="B73:E73"/>
    <mergeCell ref="B74:E74"/>
    <mergeCell ref="A75:E75"/>
    <mergeCell ref="A77:G77"/>
    <mergeCell ref="A78:E78"/>
    <mergeCell ref="B79:E79"/>
    <mergeCell ref="B80:E80"/>
    <mergeCell ref="B81:E81"/>
    <mergeCell ref="B82:E82"/>
    <mergeCell ref="B83:E83"/>
    <mergeCell ref="B84:E84"/>
    <mergeCell ref="A85:E85"/>
    <mergeCell ref="A86:E86"/>
    <mergeCell ref="A87:E87"/>
    <mergeCell ref="B88:E88"/>
    <mergeCell ref="A89:E89"/>
    <mergeCell ref="A90:E90"/>
    <mergeCell ref="A91:G91"/>
    <mergeCell ref="A92:F92"/>
    <mergeCell ref="B93:F93"/>
    <mergeCell ref="B94:F94"/>
    <mergeCell ref="A95:F95"/>
    <mergeCell ref="A97:G97"/>
    <mergeCell ref="B98:F98"/>
    <mergeCell ref="B99:F99"/>
    <mergeCell ref="B100:F100"/>
    <mergeCell ref="B101:F101"/>
    <mergeCell ref="B102:F102"/>
    <mergeCell ref="B103:F103"/>
    <mergeCell ref="A104:F104"/>
    <mergeCell ref="A106:G106"/>
    <mergeCell ref="B107:E107"/>
    <mergeCell ref="B108:E108"/>
    <mergeCell ref="B109:E109"/>
    <mergeCell ref="B110:E110"/>
    <mergeCell ref="B111:E111"/>
    <mergeCell ref="B112:E112"/>
    <mergeCell ref="B113:E113"/>
    <mergeCell ref="A114:E114"/>
    <mergeCell ref="A116:G116"/>
    <mergeCell ref="A117:F117"/>
    <mergeCell ref="B118:F118"/>
    <mergeCell ref="B119:F119"/>
    <mergeCell ref="B120:F120"/>
    <mergeCell ref="B121:F121"/>
    <mergeCell ref="B122:F122"/>
    <mergeCell ref="B123:F123"/>
    <mergeCell ref="B124:F124"/>
    <mergeCell ref="A125:F125"/>
    <mergeCell ref="A126:F126"/>
    <mergeCell ref="A127:F127"/>
    <mergeCell ref="A128:G128"/>
    <mergeCell ref="A129:G129"/>
    <mergeCell ref="A130:G130"/>
    <mergeCell ref="A131:G131"/>
    <mergeCell ref="A132:G132"/>
    <mergeCell ref="A133:G133"/>
    <mergeCell ref="A134:G134"/>
    <mergeCell ref="A135:G135"/>
    <mergeCell ref="A136:G136"/>
    <mergeCell ref="A137:G137"/>
    <mergeCell ref="A138:G138"/>
    <mergeCell ref="A139:G139"/>
    <mergeCell ref="A140:G140"/>
  </mergeCells>
  <printOptions/>
  <pageMargins left="0.7" right="0.7" top="0.75" bottom="0.75" header="0.511805555555555" footer="0.511805555555555"/>
  <pageSetup horizontalDpi="300" verticalDpi="300" orientation="portrait" paperSize="9" copies="1"/>
  <rowBreaks count="1" manualBreakCount="1">
    <brk id="65" max="16383" man="1"/>
  </rowBreaks>
  <colBreaks count="1" manualBreakCount="1">
    <brk id="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39"/>
  <sheetViews>
    <sheetView workbookViewId="0" topLeftCell="A100">
      <selection activeCell="C1" sqref="C1"/>
    </sheetView>
  </sheetViews>
  <sheetFormatPr defaultColWidth="9.33203125" defaultRowHeight="12.75"/>
  <cols>
    <col min="1" max="1" width="4" style="0" customWidth="1"/>
    <col min="2" max="2" width="28.5" style="0" customWidth="1"/>
    <col min="3" max="3" width="12.5" style="0" customWidth="1"/>
    <col min="4" max="4" width="11.5" style="0" customWidth="1"/>
    <col min="5" max="5" width="19.66015625" style="0" customWidth="1"/>
    <col min="6" max="6" width="14.5" style="0" customWidth="1"/>
    <col min="7" max="7" width="19.16015625" style="0" customWidth="1"/>
    <col min="8" max="9" width="8.66015625" style="0" customWidth="1"/>
    <col min="10" max="10" width="16.16015625" style="0" customWidth="1"/>
    <col min="11" max="26" width="8.66015625" style="0" customWidth="1"/>
    <col min="27" max="1025" width="14.5" style="0" customWidth="1"/>
  </cols>
  <sheetData>
    <row r="1" spans="1:26" ht="12.75" customHeight="1">
      <c r="A1" s="1"/>
      <c r="B1" s="2"/>
      <c r="C1" s="3" t="s">
        <v>0</v>
      </c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>
      <c r="A2" s="5"/>
      <c r="B2" s="5"/>
      <c r="C2" s="3" t="s">
        <v>139</v>
      </c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>
      <c r="A3" s="5"/>
      <c r="B3" s="5"/>
      <c r="C3" s="3" t="s">
        <v>140</v>
      </c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>
      <c r="A4" s="5"/>
      <c r="B4" s="5"/>
      <c r="C4" s="3"/>
      <c r="D4" s="3"/>
      <c r="E4" s="3"/>
      <c r="F4" s="3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.25" customHeight="1">
      <c r="A5" s="6" t="s">
        <v>3</v>
      </c>
      <c r="B5" s="6"/>
      <c r="C5" s="6"/>
      <c r="D5" s="6"/>
      <c r="E5" s="6"/>
      <c r="F5" s="6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.25" customHeight="1">
      <c r="A6" s="7" t="s">
        <v>4</v>
      </c>
      <c r="B6" s="8" t="s">
        <v>5</v>
      </c>
      <c r="C6" s="8"/>
      <c r="D6" s="8"/>
      <c r="E6" s="8"/>
      <c r="F6" s="9"/>
      <c r="G6" s="9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.25" customHeight="1">
      <c r="A7" s="7" t="s">
        <v>6</v>
      </c>
      <c r="B7" s="8" t="s">
        <v>7</v>
      </c>
      <c r="C7" s="8"/>
      <c r="D7" s="8"/>
      <c r="E7" s="8"/>
      <c r="F7" s="7" t="s">
        <v>8</v>
      </c>
      <c r="G7" s="7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25" customHeight="1">
      <c r="A8" s="7" t="s">
        <v>9</v>
      </c>
      <c r="B8" s="8" t="s">
        <v>10</v>
      </c>
      <c r="C8" s="8"/>
      <c r="D8" s="8"/>
      <c r="E8" s="8"/>
      <c r="F8" s="10">
        <v>2019</v>
      </c>
      <c r="G8" s="10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25" customHeight="1">
      <c r="A9" s="7" t="s">
        <v>11</v>
      </c>
      <c r="B9" s="8" t="s">
        <v>12</v>
      </c>
      <c r="C9" s="8"/>
      <c r="D9" s="8"/>
      <c r="E9" s="8"/>
      <c r="F9" s="10">
        <v>12</v>
      </c>
      <c r="G9" s="10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3.5" customHeight="1">
      <c r="A10" s="11"/>
      <c r="B10" s="11"/>
      <c r="C10" s="11"/>
      <c r="D10" s="11"/>
      <c r="E10" s="11"/>
      <c r="F10" s="11"/>
      <c r="G10" s="11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4.25" customHeight="1">
      <c r="A11" s="6" t="s">
        <v>13</v>
      </c>
      <c r="B11" s="6"/>
      <c r="C11" s="6"/>
      <c r="D11" s="6"/>
      <c r="E11" s="6"/>
      <c r="F11" s="6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7.75" customHeight="1">
      <c r="A12" s="12" t="s">
        <v>14</v>
      </c>
      <c r="B12" s="12"/>
      <c r="C12" s="12" t="s">
        <v>15</v>
      </c>
      <c r="D12" s="12"/>
      <c r="E12" s="7" t="s">
        <v>16</v>
      </c>
      <c r="F12" s="7"/>
      <c r="G12" s="7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4.25" customHeight="1">
      <c r="A13" s="7" t="s">
        <v>148</v>
      </c>
      <c r="B13" s="7"/>
      <c r="C13" s="7" t="s">
        <v>18</v>
      </c>
      <c r="D13" s="7"/>
      <c r="E13" s="10">
        <v>1</v>
      </c>
      <c r="F13" s="10"/>
      <c r="G13" s="10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3.5" customHeight="1">
      <c r="A14" s="11"/>
      <c r="B14" s="11"/>
      <c r="C14" s="11"/>
      <c r="D14" s="11"/>
      <c r="E14" s="11"/>
      <c r="F14" s="11"/>
      <c r="G14" s="11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25" customHeight="1">
      <c r="A15" s="6" t="s">
        <v>19</v>
      </c>
      <c r="B15" s="6"/>
      <c r="C15" s="6"/>
      <c r="D15" s="6"/>
      <c r="E15" s="6"/>
      <c r="F15" s="6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4.25" customHeight="1">
      <c r="A16" s="10">
        <v>1</v>
      </c>
      <c r="B16" s="8" t="s">
        <v>20</v>
      </c>
      <c r="C16" s="8"/>
      <c r="D16" s="8"/>
      <c r="E16" s="8"/>
      <c r="F16" s="7" t="str">
        <f>F19</f>
        <v>Borracheiro</v>
      </c>
      <c r="G16" s="7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.25" customHeight="1">
      <c r="A17" s="10">
        <v>2</v>
      </c>
      <c r="B17" s="8" t="s">
        <v>21</v>
      </c>
      <c r="C17" s="8"/>
      <c r="D17" s="8"/>
      <c r="E17" s="8"/>
      <c r="F17" s="7" t="s">
        <v>149</v>
      </c>
      <c r="G17" s="7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4.25" customHeight="1">
      <c r="A18" s="10">
        <v>3</v>
      </c>
      <c r="B18" s="8" t="s">
        <v>22</v>
      </c>
      <c r="C18" s="8"/>
      <c r="D18" s="8"/>
      <c r="E18" s="8"/>
      <c r="F18" s="14">
        <v>1329.66</v>
      </c>
      <c r="G18" s="1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.25" customHeight="1">
      <c r="A19" s="10">
        <v>4</v>
      </c>
      <c r="B19" s="8" t="s">
        <v>23</v>
      </c>
      <c r="C19" s="8"/>
      <c r="D19" s="8"/>
      <c r="E19" s="8"/>
      <c r="F19" s="7" t="s">
        <v>148</v>
      </c>
      <c r="G19" s="7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4.25" customHeight="1">
      <c r="A20" s="10">
        <v>5</v>
      </c>
      <c r="B20" s="8" t="s">
        <v>24</v>
      </c>
      <c r="C20" s="8"/>
      <c r="D20" s="8"/>
      <c r="E20" s="8"/>
      <c r="F20" s="15">
        <v>43952</v>
      </c>
      <c r="G20" s="15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3.5" customHeight="1">
      <c r="A21" s="11"/>
      <c r="B21" s="11"/>
      <c r="C21" s="11"/>
      <c r="D21" s="11"/>
      <c r="E21" s="11"/>
      <c r="F21" s="11"/>
      <c r="G21" s="11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4.25" customHeight="1">
      <c r="A22" s="6" t="s">
        <v>25</v>
      </c>
      <c r="B22" s="6"/>
      <c r="C22" s="6"/>
      <c r="D22" s="6"/>
      <c r="E22" s="6"/>
      <c r="F22" s="6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4.25" customHeight="1">
      <c r="A23" s="16">
        <v>1</v>
      </c>
      <c r="B23" s="17" t="s">
        <v>26</v>
      </c>
      <c r="C23" s="17"/>
      <c r="D23" s="17"/>
      <c r="E23" s="17"/>
      <c r="F23" s="17" t="s">
        <v>27</v>
      </c>
      <c r="G23" s="18" t="s">
        <v>28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4.25" customHeight="1">
      <c r="A24" s="17" t="s">
        <v>4</v>
      </c>
      <c r="B24" s="8" t="s">
        <v>29</v>
      </c>
      <c r="C24" s="8"/>
      <c r="D24" s="8"/>
      <c r="E24" s="8"/>
      <c r="F24" s="9"/>
      <c r="G24" s="19">
        <f>F18</f>
        <v>1329.66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4.25" customHeight="1">
      <c r="A25" s="17" t="s">
        <v>6</v>
      </c>
      <c r="B25" s="8" t="s">
        <v>30</v>
      </c>
      <c r="C25" s="8"/>
      <c r="D25" s="8"/>
      <c r="E25" s="8"/>
      <c r="F25" s="20">
        <v>0</v>
      </c>
      <c r="G25" s="21">
        <f>F25*$G$24</f>
        <v>0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4.25" customHeight="1">
      <c r="A26" s="17" t="s">
        <v>9</v>
      </c>
      <c r="B26" s="8" t="s">
        <v>31</v>
      </c>
      <c r="C26" s="8"/>
      <c r="D26" s="8"/>
      <c r="E26" s="8"/>
      <c r="F26" s="22">
        <v>0</v>
      </c>
      <c r="G26" s="21">
        <f>F26*$G$24</f>
        <v>0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4.25" customHeight="1">
      <c r="A27" s="17" t="s">
        <v>11</v>
      </c>
      <c r="B27" s="8" t="s">
        <v>32</v>
      </c>
      <c r="C27" s="8"/>
      <c r="D27" s="8"/>
      <c r="E27" s="8"/>
      <c r="F27" s="22">
        <v>0</v>
      </c>
      <c r="G27" s="21">
        <f>F27*$G$24</f>
        <v>0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4.25" customHeight="1">
      <c r="A28" s="17" t="s">
        <v>33</v>
      </c>
      <c r="B28" s="8" t="s">
        <v>34</v>
      </c>
      <c r="C28" s="8"/>
      <c r="D28" s="8"/>
      <c r="E28" s="8"/>
      <c r="F28" s="22">
        <v>0</v>
      </c>
      <c r="G28" s="21">
        <f>F28*$G$24</f>
        <v>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4.25" customHeight="1">
      <c r="A29" s="17" t="s">
        <v>35</v>
      </c>
      <c r="B29" s="8" t="s">
        <v>36</v>
      </c>
      <c r="C29" s="8"/>
      <c r="D29" s="8"/>
      <c r="E29" s="8"/>
      <c r="F29" s="22">
        <v>0</v>
      </c>
      <c r="G29" s="21">
        <f>F29*$G$24</f>
        <v>0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4.25" customHeight="1">
      <c r="A30" s="17" t="s">
        <v>37</v>
      </c>
      <c r="B30" s="8" t="s">
        <v>38</v>
      </c>
      <c r="C30" s="8"/>
      <c r="D30" s="8"/>
      <c r="E30" s="8"/>
      <c r="F30" s="22">
        <v>0</v>
      </c>
      <c r="G30" s="21">
        <f>F30*$G$24</f>
        <v>0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4.25" customHeight="1">
      <c r="A31" s="17" t="s">
        <v>39</v>
      </c>
      <c r="B31" s="17"/>
      <c r="C31" s="17"/>
      <c r="D31" s="17"/>
      <c r="E31" s="17"/>
      <c r="F31" s="17"/>
      <c r="G31" s="23">
        <f>SUM(G24:G30)</f>
        <v>1329.66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3.5" customHeight="1">
      <c r="A32" s="11"/>
      <c r="B32" s="11"/>
      <c r="C32" s="11"/>
      <c r="D32" s="11"/>
      <c r="E32" s="11"/>
      <c r="F32" s="11"/>
      <c r="G32" s="11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4.25" customHeight="1">
      <c r="A33" s="6" t="s">
        <v>40</v>
      </c>
      <c r="B33" s="6"/>
      <c r="C33" s="6"/>
      <c r="D33" s="6"/>
      <c r="E33" s="6"/>
      <c r="F33" s="6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4.25" customHeight="1">
      <c r="A34" s="17" t="s">
        <v>41</v>
      </c>
      <c r="B34" s="17"/>
      <c r="C34" s="17"/>
      <c r="D34" s="17"/>
      <c r="E34" s="17"/>
      <c r="F34" s="17" t="s">
        <v>27</v>
      </c>
      <c r="G34" s="18" t="s">
        <v>28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4.25" customHeight="1">
      <c r="A35" s="17" t="s">
        <v>4</v>
      </c>
      <c r="B35" s="8" t="s">
        <v>42</v>
      </c>
      <c r="C35" s="8"/>
      <c r="D35" s="8"/>
      <c r="E35" s="8"/>
      <c r="F35" s="20">
        <v>0.0833</v>
      </c>
      <c r="G35" s="21">
        <f>F35*G31</f>
        <v>110.76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4.25" customHeight="1">
      <c r="A36" s="17" t="s">
        <v>6</v>
      </c>
      <c r="B36" s="8" t="s">
        <v>43</v>
      </c>
      <c r="C36" s="8"/>
      <c r="D36" s="8"/>
      <c r="E36" s="8"/>
      <c r="F36" s="20">
        <v>0.0278</v>
      </c>
      <c r="G36" s="21">
        <f>F36*G31</f>
        <v>36.96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4.25" customHeight="1">
      <c r="A37" s="18" t="s">
        <v>44</v>
      </c>
      <c r="B37" s="18"/>
      <c r="C37" s="18"/>
      <c r="D37" s="18"/>
      <c r="E37" s="18"/>
      <c r="F37" s="25">
        <f>SUM(F35:F36)</f>
        <v>0.1111</v>
      </c>
      <c r="G37" s="26">
        <f>G35+G36</f>
        <v>147.72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3.5" customHeight="1">
      <c r="A38" s="27"/>
      <c r="B38" s="27"/>
      <c r="C38" s="27"/>
      <c r="D38" s="27"/>
      <c r="E38" s="27"/>
      <c r="F38" s="27"/>
      <c r="G38" s="27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4.25" customHeight="1">
      <c r="A39" s="17" t="s">
        <v>45</v>
      </c>
      <c r="B39" s="17"/>
      <c r="C39" s="17"/>
      <c r="D39" s="17"/>
      <c r="E39" s="17"/>
      <c r="F39" s="17" t="s">
        <v>27</v>
      </c>
      <c r="G39" s="18" t="s">
        <v>28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4.25" customHeight="1">
      <c r="A40" s="17" t="s">
        <v>4</v>
      </c>
      <c r="B40" s="8" t="s">
        <v>46</v>
      </c>
      <c r="C40" s="8"/>
      <c r="D40" s="8"/>
      <c r="E40" s="8"/>
      <c r="F40" s="20">
        <v>0.2</v>
      </c>
      <c r="G40" s="28">
        <f>($G$31+$G$37)*F40</f>
        <v>295.48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4.25" customHeight="1">
      <c r="A41" s="17" t="s">
        <v>6</v>
      </c>
      <c r="B41" s="8" t="s">
        <v>47</v>
      </c>
      <c r="C41" s="8"/>
      <c r="D41" s="8"/>
      <c r="E41" s="8"/>
      <c r="F41" s="20">
        <v>0.025</v>
      </c>
      <c r="G41" s="28">
        <f>($G$31+$G$37)*F41</f>
        <v>36.93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4.25" customHeight="1">
      <c r="A42" s="17" t="s">
        <v>9</v>
      </c>
      <c r="B42" s="8" t="s">
        <v>48</v>
      </c>
      <c r="C42" s="8"/>
      <c r="D42" s="8"/>
      <c r="E42" s="8"/>
      <c r="F42" s="20">
        <v>0.03</v>
      </c>
      <c r="G42" s="28">
        <f>($G$31+$G$37)*F42</f>
        <v>44.32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4.25" customHeight="1">
      <c r="A43" s="17" t="s">
        <v>11</v>
      </c>
      <c r="B43" s="8" t="s">
        <v>49</v>
      </c>
      <c r="C43" s="8"/>
      <c r="D43" s="8"/>
      <c r="E43" s="8"/>
      <c r="F43" s="20">
        <v>0.015</v>
      </c>
      <c r="G43" s="28">
        <f>($G$31+$G$37)*F43</f>
        <v>22.16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4.25" customHeight="1">
      <c r="A44" s="17" t="s">
        <v>33</v>
      </c>
      <c r="B44" s="8" t="s">
        <v>50</v>
      </c>
      <c r="C44" s="8"/>
      <c r="D44" s="8"/>
      <c r="E44" s="8"/>
      <c r="F44" s="20">
        <v>0.01</v>
      </c>
      <c r="G44" s="28">
        <f>($G$31+$G$37)*F44</f>
        <v>14.77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4.25" customHeight="1">
      <c r="A45" s="17" t="s">
        <v>35</v>
      </c>
      <c r="B45" s="8" t="s">
        <v>51</v>
      </c>
      <c r="C45" s="8"/>
      <c r="D45" s="8"/>
      <c r="E45" s="8"/>
      <c r="F45" s="20">
        <v>0.006</v>
      </c>
      <c r="G45" s="28">
        <f>($G$31+$G$37)*F45</f>
        <v>8.86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4.25" customHeight="1">
      <c r="A46" s="17" t="s">
        <v>37</v>
      </c>
      <c r="B46" s="8" t="s">
        <v>52</v>
      </c>
      <c r="C46" s="8"/>
      <c r="D46" s="8"/>
      <c r="E46" s="8"/>
      <c r="F46" s="20">
        <v>0.002</v>
      </c>
      <c r="G46" s="28">
        <f>($G$31+$G$37)*F46</f>
        <v>2.95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4.25" customHeight="1">
      <c r="A47" s="17" t="s">
        <v>53</v>
      </c>
      <c r="B47" s="8" t="s">
        <v>54</v>
      </c>
      <c r="C47" s="8"/>
      <c r="D47" s="8"/>
      <c r="E47" s="8"/>
      <c r="F47" s="20">
        <v>0.08</v>
      </c>
      <c r="G47" s="28">
        <f>($G$31+$G$37)*F47</f>
        <v>118.19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4.25" customHeight="1">
      <c r="A48" s="17" t="s">
        <v>55</v>
      </c>
      <c r="B48" s="17"/>
      <c r="C48" s="17"/>
      <c r="D48" s="17"/>
      <c r="E48" s="17"/>
      <c r="F48" s="29">
        <v>0.368</v>
      </c>
      <c r="G48" s="30">
        <f>SUM(G40:G47)</f>
        <v>543.66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>
      <c r="A50" s="31" t="s">
        <v>56</v>
      </c>
      <c r="B50" s="31"/>
      <c r="C50" s="31"/>
      <c r="D50" s="31"/>
      <c r="E50" s="31"/>
      <c r="F50" s="32"/>
      <c r="G50" s="33" t="s">
        <v>28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>
      <c r="A51" s="34" t="s">
        <v>4</v>
      </c>
      <c r="B51" s="35" t="s">
        <v>57</v>
      </c>
      <c r="C51" s="35"/>
      <c r="D51" s="35"/>
      <c r="E51" s="35"/>
      <c r="F51" s="36" t="s">
        <v>58</v>
      </c>
      <c r="G51" s="37">
        <f>(22*5*2)-(G24*0.06)</f>
        <v>140.22</v>
      </c>
      <c r="H51" s="4"/>
      <c r="I51" s="4"/>
      <c r="J51" s="2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>
      <c r="A52" s="34" t="s">
        <v>6</v>
      </c>
      <c r="B52" s="35" t="s">
        <v>59</v>
      </c>
      <c r="C52" s="35"/>
      <c r="D52" s="35"/>
      <c r="E52" s="35"/>
      <c r="F52" s="36" t="s">
        <v>58</v>
      </c>
      <c r="G52" s="37">
        <f>22*19.5</f>
        <v>429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>
      <c r="A53" s="34" t="s">
        <v>9</v>
      </c>
      <c r="B53" s="35" t="s">
        <v>60</v>
      </c>
      <c r="C53" s="35"/>
      <c r="D53" s="35"/>
      <c r="E53" s="35"/>
      <c r="F53" s="36" t="s">
        <v>58</v>
      </c>
      <c r="G53" s="37">
        <v>0</v>
      </c>
      <c r="H53" s="4"/>
      <c r="I53" s="4"/>
      <c r="J53" s="2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>
      <c r="A54" s="34" t="s">
        <v>11</v>
      </c>
      <c r="B54" s="35" t="s">
        <v>61</v>
      </c>
      <c r="C54" s="35"/>
      <c r="D54" s="35"/>
      <c r="E54" s="35"/>
      <c r="F54" s="36" t="s">
        <v>58</v>
      </c>
      <c r="G54" s="37">
        <v>0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>
      <c r="A55" s="34" t="s">
        <v>33</v>
      </c>
      <c r="B55" s="35" t="s">
        <v>62</v>
      </c>
      <c r="C55" s="35"/>
      <c r="D55" s="35"/>
      <c r="E55" s="35"/>
      <c r="F55" s="36" t="s">
        <v>58</v>
      </c>
      <c r="G55" s="37">
        <v>0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>
      <c r="A56" s="34" t="s">
        <v>35</v>
      </c>
      <c r="B56" s="35" t="s">
        <v>38</v>
      </c>
      <c r="C56" s="35"/>
      <c r="D56" s="35"/>
      <c r="E56" s="35"/>
      <c r="F56" s="36" t="s">
        <v>58</v>
      </c>
      <c r="G56" s="37">
        <v>0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>
      <c r="A57" s="31" t="s">
        <v>63</v>
      </c>
      <c r="B57" s="31"/>
      <c r="C57" s="31"/>
      <c r="D57" s="31"/>
      <c r="E57" s="31"/>
      <c r="F57" s="31"/>
      <c r="G57" s="38">
        <f>SUM(G51:G56)</f>
        <v>569.22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>
      <c r="A59" s="31" t="s">
        <v>64</v>
      </c>
      <c r="B59" s="31"/>
      <c r="C59" s="31"/>
      <c r="D59" s="31"/>
      <c r="E59" s="31"/>
      <c r="F59" s="31"/>
      <c r="G59" s="31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>
      <c r="A60" s="39" t="s">
        <v>65</v>
      </c>
      <c r="B60" s="39"/>
      <c r="C60" s="39"/>
      <c r="D60" s="39"/>
      <c r="E60" s="39"/>
      <c r="F60" s="39"/>
      <c r="G60" s="33" t="s">
        <v>28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>
      <c r="A61" s="33" t="s">
        <v>66</v>
      </c>
      <c r="B61" s="35" t="s">
        <v>67</v>
      </c>
      <c r="C61" s="35"/>
      <c r="D61" s="35"/>
      <c r="E61" s="35"/>
      <c r="F61" s="35"/>
      <c r="G61" s="40">
        <f>G37</f>
        <v>147.72</v>
      </c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>
      <c r="A62" s="33" t="s">
        <v>68</v>
      </c>
      <c r="B62" s="35" t="s">
        <v>69</v>
      </c>
      <c r="C62" s="35"/>
      <c r="D62" s="35"/>
      <c r="E62" s="35"/>
      <c r="F62" s="35"/>
      <c r="G62" s="40">
        <f>G48</f>
        <v>543.66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>
      <c r="A63" s="33" t="s">
        <v>70</v>
      </c>
      <c r="B63" s="35" t="s">
        <v>71</v>
      </c>
      <c r="C63" s="35"/>
      <c r="D63" s="35"/>
      <c r="E63" s="35"/>
      <c r="F63" s="35"/>
      <c r="G63" s="40">
        <f>G57</f>
        <v>569.22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>
      <c r="A64" s="31" t="s">
        <v>72</v>
      </c>
      <c r="B64" s="31"/>
      <c r="C64" s="31"/>
      <c r="D64" s="31"/>
      <c r="E64" s="31"/>
      <c r="F64" s="31"/>
      <c r="G64" s="87">
        <f>SUM(G61:G63)</f>
        <v>1260.6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>
      <c r="A66" s="31" t="s">
        <v>73</v>
      </c>
      <c r="B66" s="31"/>
      <c r="C66" s="31"/>
      <c r="D66" s="31"/>
      <c r="E66" s="31"/>
      <c r="F66" s="31"/>
      <c r="G66" s="31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>
      <c r="A67" s="42" t="s">
        <v>74</v>
      </c>
      <c r="B67" s="42"/>
      <c r="C67" s="42"/>
      <c r="D67" s="42"/>
      <c r="E67" s="42"/>
      <c r="F67" s="34" t="s">
        <v>27</v>
      </c>
      <c r="G67" s="33" t="s">
        <v>28</v>
      </c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>
      <c r="A68" s="34" t="s">
        <v>4</v>
      </c>
      <c r="B68" s="35" t="s">
        <v>75</v>
      </c>
      <c r="C68" s="35"/>
      <c r="D68" s="35"/>
      <c r="E68" s="35"/>
      <c r="F68" s="43">
        <v>0.0042</v>
      </c>
      <c r="G68" s="44">
        <f>G31*F68</f>
        <v>5.58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>
      <c r="A69" s="34" t="s">
        <v>6</v>
      </c>
      <c r="B69" s="35" t="s">
        <v>76</v>
      </c>
      <c r="C69" s="35"/>
      <c r="D69" s="35"/>
      <c r="E69" s="35"/>
      <c r="F69" s="45">
        <v>0.000336</v>
      </c>
      <c r="G69" s="44">
        <f>F69*G31</f>
        <v>0.45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>
      <c r="A70" s="34" t="s">
        <v>9</v>
      </c>
      <c r="B70" s="35" t="s">
        <v>77</v>
      </c>
      <c r="C70" s="35"/>
      <c r="D70" s="35"/>
      <c r="E70" s="35"/>
      <c r="F70" s="46">
        <v>0.00016</v>
      </c>
      <c r="G70" s="44">
        <f>F70*G31</f>
        <v>0.21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>
      <c r="A71" s="34" t="s">
        <v>11</v>
      </c>
      <c r="B71" s="35" t="s">
        <v>78</v>
      </c>
      <c r="C71" s="35"/>
      <c r="D71" s="35"/>
      <c r="E71" s="35"/>
      <c r="F71" s="43">
        <v>0.0194</v>
      </c>
      <c r="G71" s="44">
        <f>F71*G31</f>
        <v>25.8</v>
      </c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>
      <c r="A72" s="47" t="s">
        <v>33</v>
      </c>
      <c r="B72" s="35" t="s">
        <v>79</v>
      </c>
      <c r="C72" s="35"/>
      <c r="D72" s="35"/>
      <c r="E72" s="35"/>
      <c r="F72" s="48">
        <v>0.0071</v>
      </c>
      <c r="G72" s="88">
        <f>F72*G31</f>
        <v>9.44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>
      <c r="A73" s="34" t="s">
        <v>35</v>
      </c>
      <c r="B73" s="35" t="s">
        <v>80</v>
      </c>
      <c r="C73" s="35"/>
      <c r="D73" s="35"/>
      <c r="E73" s="35"/>
      <c r="F73" s="46">
        <v>0.00078</v>
      </c>
      <c r="G73" s="44">
        <f>F73*G31</f>
        <v>1.04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>
      <c r="A74" s="42" t="s">
        <v>81</v>
      </c>
      <c r="B74" s="42"/>
      <c r="C74" s="42"/>
      <c r="D74" s="42"/>
      <c r="E74" s="42"/>
      <c r="F74" s="89">
        <f>SUM(F68:F73)</f>
        <v>0.032</v>
      </c>
      <c r="G74" s="90">
        <f>SUM(G68:G73)</f>
        <v>42.52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>
      <c r="A76" s="51" t="s">
        <v>82</v>
      </c>
      <c r="B76" s="51"/>
      <c r="C76" s="51"/>
      <c r="D76" s="51"/>
      <c r="E76" s="51"/>
      <c r="F76" s="51"/>
      <c r="G76" s="51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>
      <c r="A77" s="52" t="s">
        <v>83</v>
      </c>
      <c r="B77" s="52"/>
      <c r="C77" s="52"/>
      <c r="D77" s="52"/>
      <c r="E77" s="52"/>
      <c r="F77" s="17" t="s">
        <v>27</v>
      </c>
      <c r="G77" s="18" t="s">
        <v>28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>
      <c r="A78" s="17" t="s">
        <v>4</v>
      </c>
      <c r="B78" s="53" t="s">
        <v>144</v>
      </c>
      <c r="C78" s="53"/>
      <c r="D78" s="53"/>
      <c r="E78" s="53"/>
      <c r="F78" s="20">
        <v>0.0833</v>
      </c>
      <c r="G78" s="28">
        <f>F78*G31</f>
        <v>110.76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>
      <c r="A79" s="17" t="s">
        <v>6</v>
      </c>
      <c r="B79" s="53" t="s">
        <v>85</v>
      </c>
      <c r="C79" s="53"/>
      <c r="D79" s="53"/>
      <c r="E79" s="53"/>
      <c r="F79" s="20">
        <v>0.0082</v>
      </c>
      <c r="G79" s="28">
        <f>F79*G31</f>
        <v>10.9</v>
      </c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>
      <c r="A80" s="17" t="s">
        <v>9</v>
      </c>
      <c r="B80" s="53" t="s">
        <v>86</v>
      </c>
      <c r="C80" s="53"/>
      <c r="D80" s="53"/>
      <c r="E80" s="53"/>
      <c r="F80" s="20">
        <v>0.0002</v>
      </c>
      <c r="G80" s="28">
        <f>F80*G31</f>
        <v>0.27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>
      <c r="A81" s="17" t="s">
        <v>11</v>
      </c>
      <c r="B81" s="53" t="s">
        <v>87</v>
      </c>
      <c r="C81" s="53"/>
      <c r="D81" s="53"/>
      <c r="E81" s="53"/>
      <c r="F81" s="20">
        <v>0.0003</v>
      </c>
      <c r="G81" s="28">
        <f>F81*G31</f>
        <v>0.4</v>
      </c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>
      <c r="A82" s="17" t="s">
        <v>33</v>
      </c>
      <c r="B82" s="53" t="s">
        <v>88</v>
      </c>
      <c r="C82" s="53"/>
      <c r="D82" s="53"/>
      <c r="E82" s="53"/>
      <c r="F82" s="20">
        <v>0.0013</v>
      </c>
      <c r="G82" s="28">
        <f>F82*G31</f>
        <v>1.73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>
      <c r="A83" s="17" t="s">
        <v>35</v>
      </c>
      <c r="B83" s="53" t="s">
        <v>89</v>
      </c>
      <c r="C83" s="53"/>
      <c r="D83" s="53"/>
      <c r="E83" s="53"/>
      <c r="F83" s="20"/>
      <c r="G83" s="28">
        <f>F83*G31</f>
        <v>0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>
      <c r="A84" s="52" t="s">
        <v>90</v>
      </c>
      <c r="B84" s="52"/>
      <c r="C84" s="52"/>
      <c r="D84" s="52"/>
      <c r="E84" s="52"/>
      <c r="F84" s="29">
        <f>SUM(F78:F83)</f>
        <v>0.0933</v>
      </c>
      <c r="G84" s="30">
        <f>SUM(G78:G83)</f>
        <v>124.06</v>
      </c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>
      <c r="A85" s="27"/>
      <c r="B85" s="27"/>
      <c r="C85" s="27"/>
      <c r="D85" s="27"/>
      <c r="E85" s="27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>
      <c r="A86" s="52" t="s">
        <v>91</v>
      </c>
      <c r="B86" s="52"/>
      <c r="C86" s="52"/>
      <c r="D86" s="52"/>
      <c r="E86" s="52"/>
      <c r="F86" s="17" t="s">
        <v>27</v>
      </c>
      <c r="G86" s="18" t="s">
        <v>28</v>
      </c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>
      <c r="A87" s="17" t="s">
        <v>4</v>
      </c>
      <c r="B87" s="53" t="s">
        <v>92</v>
      </c>
      <c r="C87" s="53"/>
      <c r="D87" s="53"/>
      <c r="E87" s="53"/>
      <c r="F87" s="20">
        <v>0</v>
      </c>
      <c r="G87" s="28">
        <v>0</v>
      </c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>
      <c r="A88" s="52" t="s">
        <v>93</v>
      </c>
      <c r="B88" s="52"/>
      <c r="C88" s="52"/>
      <c r="D88" s="52"/>
      <c r="E88" s="52"/>
      <c r="F88" s="29">
        <v>0</v>
      </c>
      <c r="G88" s="30">
        <v>0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>
      <c r="A89" s="27"/>
      <c r="B89" s="27"/>
      <c r="C89" s="27"/>
      <c r="D89" s="27"/>
      <c r="E89" s="27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>
      <c r="A90" s="54" t="s">
        <v>94</v>
      </c>
      <c r="B90" s="54"/>
      <c r="C90" s="54"/>
      <c r="D90" s="54"/>
      <c r="E90" s="54"/>
      <c r="F90" s="54"/>
      <c r="G90" s="5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>
      <c r="A91" s="52" t="s">
        <v>95</v>
      </c>
      <c r="B91" s="52"/>
      <c r="C91" s="52"/>
      <c r="D91" s="52"/>
      <c r="E91" s="52"/>
      <c r="F91" s="52"/>
      <c r="G91" s="18" t="s">
        <v>28</v>
      </c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>
      <c r="A92" s="18" t="s">
        <v>96</v>
      </c>
      <c r="B92" s="53" t="s">
        <v>85</v>
      </c>
      <c r="C92" s="53"/>
      <c r="D92" s="53"/>
      <c r="E92" s="53"/>
      <c r="F92" s="53"/>
      <c r="G92" s="55">
        <f>G84</f>
        <v>124.06</v>
      </c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>
      <c r="A93" s="18" t="s">
        <v>97</v>
      </c>
      <c r="B93" s="53" t="s">
        <v>98</v>
      </c>
      <c r="C93" s="53"/>
      <c r="D93" s="53"/>
      <c r="E93" s="53"/>
      <c r="F93" s="53"/>
      <c r="G93" s="55">
        <f>G88</f>
        <v>0</v>
      </c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>
      <c r="A94" s="52" t="s">
        <v>99</v>
      </c>
      <c r="B94" s="52"/>
      <c r="C94" s="52"/>
      <c r="D94" s="52"/>
      <c r="E94" s="52"/>
      <c r="F94" s="52"/>
      <c r="G94" s="30">
        <f>SUM(G92:G93)</f>
        <v>124.06</v>
      </c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>
      <c r="A96" s="56" t="s">
        <v>100</v>
      </c>
      <c r="B96" s="56"/>
      <c r="C96" s="56"/>
      <c r="D96" s="56"/>
      <c r="E96" s="56"/>
      <c r="F96" s="56"/>
      <c r="G96" s="56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>
      <c r="A97" s="57">
        <v>5</v>
      </c>
      <c r="B97" s="58" t="s">
        <v>101</v>
      </c>
      <c r="C97" s="58"/>
      <c r="D97" s="58"/>
      <c r="E97" s="58"/>
      <c r="F97" s="58"/>
      <c r="G97" s="59" t="s">
        <v>28</v>
      </c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>
      <c r="A98" s="17" t="s">
        <v>4</v>
      </c>
      <c r="B98" s="60" t="s">
        <v>102</v>
      </c>
      <c r="C98" s="60"/>
      <c r="D98" s="60"/>
      <c r="E98" s="60"/>
      <c r="F98" s="60"/>
      <c r="G98" s="61">
        <f>(38.5*2)/12</f>
        <v>6.42</v>
      </c>
      <c r="H98" s="4"/>
      <c r="I98" s="4"/>
      <c r="J98" s="61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>
      <c r="A99" s="17" t="s">
        <v>6</v>
      </c>
      <c r="B99" s="60" t="s">
        <v>103</v>
      </c>
      <c r="C99" s="60"/>
      <c r="D99" s="60"/>
      <c r="E99" s="60"/>
      <c r="F99" s="60"/>
      <c r="G99" s="61">
        <f>(45*2)/12</f>
        <v>7.5</v>
      </c>
      <c r="H99" s="4"/>
      <c r="I99" s="4"/>
      <c r="J99" s="61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>
      <c r="A100" s="17" t="s">
        <v>9</v>
      </c>
      <c r="B100" s="60" t="s">
        <v>104</v>
      </c>
      <c r="C100" s="60"/>
      <c r="D100" s="60"/>
      <c r="E100" s="60"/>
      <c r="F100" s="60"/>
      <c r="G100" s="61">
        <f>(18*2)/12</f>
        <v>3</v>
      </c>
      <c r="H100" s="4"/>
      <c r="I100" s="4"/>
      <c r="J100" s="61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>
      <c r="A101" s="17" t="s">
        <v>11</v>
      </c>
      <c r="B101" s="63" t="s">
        <v>105</v>
      </c>
      <c r="C101" s="63"/>
      <c r="D101" s="63"/>
      <c r="E101" s="63"/>
      <c r="F101" s="63"/>
      <c r="G101" s="61">
        <f>(38*2)/12</f>
        <v>6.33</v>
      </c>
      <c r="H101" s="4"/>
      <c r="I101" s="4"/>
      <c r="J101" s="61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>
      <c r="A102" s="17" t="s">
        <v>33</v>
      </c>
      <c r="B102" s="63" t="s">
        <v>106</v>
      </c>
      <c r="C102" s="63"/>
      <c r="D102" s="63"/>
      <c r="E102" s="63"/>
      <c r="F102" s="63"/>
      <c r="G102" s="61">
        <f>(6.5*2)/12</f>
        <v>1.08</v>
      </c>
      <c r="H102" s="4"/>
      <c r="I102" s="4"/>
      <c r="J102" s="61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>
      <c r="A103" s="18" t="s">
        <v>107</v>
      </c>
      <c r="B103" s="18"/>
      <c r="C103" s="18"/>
      <c r="D103" s="18"/>
      <c r="E103" s="18"/>
      <c r="F103" s="18"/>
      <c r="G103" s="64">
        <f>SUM(G98:G102)</f>
        <v>24.33</v>
      </c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>
      <c r="A105" s="51" t="s">
        <v>108</v>
      </c>
      <c r="B105" s="51"/>
      <c r="C105" s="51"/>
      <c r="D105" s="51"/>
      <c r="E105" s="51"/>
      <c r="F105" s="51"/>
      <c r="G105" s="51"/>
      <c r="H105" s="65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>
      <c r="A106" s="16">
        <v>6</v>
      </c>
      <c r="B106" s="66" t="s">
        <v>109</v>
      </c>
      <c r="C106" s="66"/>
      <c r="D106" s="66"/>
      <c r="E106" s="66"/>
      <c r="F106" s="17" t="s">
        <v>27</v>
      </c>
      <c r="G106" s="18" t="s">
        <v>28</v>
      </c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>
      <c r="A107" s="17" t="s">
        <v>4</v>
      </c>
      <c r="B107" s="67" t="s">
        <v>110</v>
      </c>
      <c r="C107" s="67"/>
      <c r="D107" s="67"/>
      <c r="E107" s="67"/>
      <c r="F107" s="20">
        <v>0.06</v>
      </c>
      <c r="G107" s="28">
        <f>G122*F107</f>
        <v>166.87</v>
      </c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>
      <c r="A108" s="17" t="s">
        <v>6</v>
      </c>
      <c r="B108" s="67" t="s">
        <v>111</v>
      </c>
      <c r="C108" s="67"/>
      <c r="D108" s="67"/>
      <c r="E108" s="67"/>
      <c r="F108" s="20">
        <v>0.0679</v>
      </c>
      <c r="G108" s="28">
        <f>G122*F108</f>
        <v>188.84</v>
      </c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>
      <c r="A109" s="17" t="s">
        <v>9</v>
      </c>
      <c r="B109" s="67" t="s">
        <v>145</v>
      </c>
      <c r="C109" s="67"/>
      <c r="D109" s="67"/>
      <c r="E109" s="67"/>
      <c r="F109" s="20"/>
      <c r="G109" s="28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>
      <c r="A110" s="17" t="s">
        <v>113</v>
      </c>
      <c r="B110" s="67" t="s">
        <v>114</v>
      </c>
      <c r="C110" s="67"/>
      <c r="D110" s="67"/>
      <c r="E110" s="67"/>
      <c r="F110" s="20">
        <v>0.0065</v>
      </c>
      <c r="G110" s="28">
        <f>G122*F110</f>
        <v>18.08</v>
      </c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>
      <c r="A111" s="17" t="s">
        <v>115</v>
      </c>
      <c r="B111" s="67" t="s">
        <v>116</v>
      </c>
      <c r="C111" s="67"/>
      <c r="D111" s="67"/>
      <c r="E111" s="67"/>
      <c r="F111" s="20">
        <v>0.03</v>
      </c>
      <c r="G111" s="28">
        <f>G122*F111</f>
        <v>83.44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>
      <c r="A112" s="17" t="s">
        <v>117</v>
      </c>
      <c r="B112" s="67" t="s">
        <v>118</v>
      </c>
      <c r="C112" s="67"/>
      <c r="D112" s="67"/>
      <c r="E112" s="67"/>
      <c r="F112" s="20">
        <v>0.05</v>
      </c>
      <c r="G112" s="28">
        <f>G122*F112</f>
        <v>139.06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>
      <c r="A113" s="52" t="s">
        <v>119</v>
      </c>
      <c r="B113" s="52"/>
      <c r="C113" s="52"/>
      <c r="D113" s="52"/>
      <c r="E113" s="52"/>
      <c r="F113" s="29">
        <f>SUM(F107:F112)</f>
        <v>0.2144</v>
      </c>
      <c r="G113" s="70">
        <f>SUM(G107:G112)</f>
        <v>596.29</v>
      </c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>
      <c r="A115" s="54" t="s">
        <v>120</v>
      </c>
      <c r="B115" s="54"/>
      <c r="C115" s="54"/>
      <c r="D115" s="54"/>
      <c r="E115" s="54"/>
      <c r="F115" s="54"/>
      <c r="G115" s="54"/>
      <c r="H115" s="71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>
      <c r="A116" s="52" t="s">
        <v>121</v>
      </c>
      <c r="B116" s="52"/>
      <c r="C116" s="52"/>
      <c r="D116" s="52"/>
      <c r="E116" s="52"/>
      <c r="F116" s="52"/>
      <c r="G116" s="18" t="s">
        <v>28</v>
      </c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>
      <c r="A117" s="17" t="s">
        <v>4</v>
      </c>
      <c r="B117" s="53" t="s">
        <v>25</v>
      </c>
      <c r="C117" s="53"/>
      <c r="D117" s="53"/>
      <c r="E117" s="53"/>
      <c r="F117" s="53"/>
      <c r="G117" s="72">
        <f>G31</f>
        <v>1329.66</v>
      </c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>
      <c r="A118" s="17" t="s">
        <v>6</v>
      </c>
      <c r="B118" s="53" t="s">
        <v>40</v>
      </c>
      <c r="C118" s="53"/>
      <c r="D118" s="53"/>
      <c r="E118" s="53"/>
      <c r="F118" s="53"/>
      <c r="G118" s="72">
        <f>G64</f>
        <v>1260.6</v>
      </c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>
      <c r="A119" s="17" t="s">
        <v>9</v>
      </c>
      <c r="B119" s="53" t="s">
        <v>73</v>
      </c>
      <c r="C119" s="53"/>
      <c r="D119" s="53"/>
      <c r="E119" s="53"/>
      <c r="F119" s="53"/>
      <c r="G119" s="28">
        <f>G74</f>
        <v>42.52</v>
      </c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>
      <c r="A120" s="17" t="s">
        <v>11</v>
      </c>
      <c r="B120" s="53" t="s">
        <v>82</v>
      </c>
      <c r="C120" s="53"/>
      <c r="D120" s="53"/>
      <c r="E120" s="53"/>
      <c r="F120" s="53"/>
      <c r="G120" s="28">
        <f>G94</f>
        <v>124.06</v>
      </c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>
      <c r="A121" s="17" t="s">
        <v>33</v>
      </c>
      <c r="B121" s="53" t="s">
        <v>100</v>
      </c>
      <c r="C121" s="53"/>
      <c r="D121" s="53"/>
      <c r="E121" s="53"/>
      <c r="F121" s="53"/>
      <c r="G121" s="28">
        <f>G103</f>
        <v>24.33</v>
      </c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>
      <c r="A122" s="73"/>
      <c r="B122" s="52" t="s">
        <v>122</v>
      </c>
      <c r="C122" s="52"/>
      <c r="D122" s="52"/>
      <c r="E122" s="52"/>
      <c r="F122" s="52"/>
      <c r="G122" s="74">
        <f>SUM(G117:G121)</f>
        <v>2781.17</v>
      </c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>
      <c r="A123" s="17" t="s">
        <v>35</v>
      </c>
      <c r="B123" s="53" t="s">
        <v>108</v>
      </c>
      <c r="C123" s="53"/>
      <c r="D123" s="53"/>
      <c r="E123" s="53"/>
      <c r="F123" s="53"/>
      <c r="G123" s="28">
        <f>G113</f>
        <v>596.29</v>
      </c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>
      <c r="A124" s="52" t="s">
        <v>123</v>
      </c>
      <c r="B124" s="52"/>
      <c r="C124" s="52"/>
      <c r="D124" s="52"/>
      <c r="E124" s="52"/>
      <c r="F124" s="52"/>
      <c r="G124" s="74">
        <f>G122+G123</f>
        <v>3377.46</v>
      </c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>
      <c r="A125" s="52" t="s">
        <v>146</v>
      </c>
      <c r="B125" s="52"/>
      <c r="C125" s="52"/>
      <c r="D125" s="52"/>
      <c r="E125" s="52"/>
      <c r="F125" s="52"/>
      <c r="G125" s="74">
        <f>G124*E13</f>
        <v>3377.46</v>
      </c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>
      <c r="A126" s="52" t="s">
        <v>150</v>
      </c>
      <c r="B126" s="52"/>
      <c r="C126" s="52"/>
      <c r="D126" s="52"/>
      <c r="E126" s="52"/>
      <c r="F126" s="52"/>
      <c r="G126" s="74">
        <f>G125*12</f>
        <v>40529.52</v>
      </c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>
      <c r="A127" s="83" t="s">
        <v>126</v>
      </c>
      <c r="B127" s="83"/>
      <c r="C127" s="83"/>
      <c r="D127" s="83"/>
      <c r="E127" s="83"/>
      <c r="F127" s="83"/>
      <c r="G127" s="83"/>
      <c r="H127" s="4"/>
      <c r="I127" s="4"/>
      <c r="J127" s="77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>
      <c r="A128" s="84" t="s">
        <v>127</v>
      </c>
      <c r="B128" s="84"/>
      <c r="C128" s="84"/>
      <c r="D128" s="84"/>
      <c r="E128" s="84"/>
      <c r="F128" s="84"/>
      <c r="G128" s="8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>
      <c r="A129" s="84" t="s">
        <v>128</v>
      </c>
      <c r="B129" s="84"/>
      <c r="C129" s="84"/>
      <c r="D129" s="84"/>
      <c r="E129" s="84"/>
      <c r="F129" s="84"/>
      <c r="G129" s="8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>
      <c r="A130" s="84" t="s">
        <v>129</v>
      </c>
      <c r="B130" s="84"/>
      <c r="C130" s="84"/>
      <c r="D130" s="84"/>
      <c r="E130" s="84"/>
      <c r="F130" s="84"/>
      <c r="G130" s="8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>
      <c r="A131" s="84" t="s">
        <v>130</v>
      </c>
      <c r="B131" s="84"/>
      <c r="C131" s="84"/>
      <c r="D131" s="84"/>
      <c r="E131" s="84"/>
      <c r="F131" s="84"/>
      <c r="G131" s="8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>
      <c r="A132" s="84" t="s">
        <v>131</v>
      </c>
      <c r="B132" s="84"/>
      <c r="C132" s="84"/>
      <c r="D132" s="84"/>
      <c r="E132" s="84"/>
      <c r="F132" s="84"/>
      <c r="G132" s="8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>
      <c r="A133" s="84" t="s">
        <v>132</v>
      </c>
      <c r="B133" s="84"/>
      <c r="C133" s="84"/>
      <c r="D133" s="84"/>
      <c r="E133" s="84"/>
      <c r="F133" s="84"/>
      <c r="G133" s="8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>
      <c r="A134" s="84" t="s">
        <v>133</v>
      </c>
      <c r="B134" s="84"/>
      <c r="C134" s="84"/>
      <c r="D134" s="84"/>
      <c r="E134" s="84"/>
      <c r="F134" s="84"/>
      <c r="G134" s="8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>
      <c r="A135" s="84" t="s">
        <v>134</v>
      </c>
      <c r="B135" s="84"/>
      <c r="C135" s="84"/>
      <c r="D135" s="84"/>
      <c r="E135" s="84"/>
      <c r="F135" s="84"/>
      <c r="G135" s="8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>
      <c r="A136" s="84" t="s">
        <v>135</v>
      </c>
      <c r="B136" s="84"/>
      <c r="C136" s="84"/>
      <c r="D136" s="84"/>
      <c r="E136" s="84"/>
      <c r="F136" s="84"/>
      <c r="G136" s="8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>
      <c r="A137" s="85" t="s">
        <v>136</v>
      </c>
      <c r="B137" s="85"/>
      <c r="C137" s="85"/>
      <c r="D137" s="85"/>
      <c r="E137" s="85"/>
      <c r="F137" s="85"/>
      <c r="G137" s="85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>
      <c r="A138" s="84" t="s">
        <v>137</v>
      </c>
      <c r="B138" s="84"/>
      <c r="C138" s="84"/>
      <c r="D138" s="84"/>
      <c r="E138" s="84"/>
      <c r="F138" s="84"/>
      <c r="G138" s="8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>
      <c r="A139" s="86" t="s">
        <v>138</v>
      </c>
      <c r="B139" s="86"/>
      <c r="C139" s="86"/>
      <c r="D139" s="86"/>
      <c r="E139" s="86"/>
      <c r="F139" s="86"/>
      <c r="G139" s="86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</sheetData>
  <mergeCells count="144">
    <mergeCell ref="C1:G1"/>
    <mergeCell ref="C2:G2"/>
    <mergeCell ref="C3:G3"/>
    <mergeCell ref="A5:G5"/>
    <mergeCell ref="B6:E6"/>
    <mergeCell ref="F6:G6"/>
    <mergeCell ref="B7:E7"/>
    <mergeCell ref="F7:G7"/>
    <mergeCell ref="B8:E8"/>
    <mergeCell ref="F8:G8"/>
    <mergeCell ref="B9:E9"/>
    <mergeCell ref="F9:G9"/>
    <mergeCell ref="A10:G10"/>
    <mergeCell ref="A11:G11"/>
    <mergeCell ref="A12:B12"/>
    <mergeCell ref="C12:D12"/>
    <mergeCell ref="E12:G12"/>
    <mergeCell ref="A13:B13"/>
    <mergeCell ref="C13:D13"/>
    <mergeCell ref="E13:G13"/>
    <mergeCell ref="A14:G14"/>
    <mergeCell ref="A15:G15"/>
    <mergeCell ref="B16:E16"/>
    <mergeCell ref="F16:G16"/>
    <mergeCell ref="B17:E17"/>
    <mergeCell ref="F17:G17"/>
    <mergeCell ref="B18:E18"/>
    <mergeCell ref="F18:G18"/>
    <mergeCell ref="B19:E19"/>
    <mergeCell ref="F19:G19"/>
    <mergeCell ref="B20:E20"/>
    <mergeCell ref="F20:G20"/>
    <mergeCell ref="A21:G21"/>
    <mergeCell ref="A22:G22"/>
    <mergeCell ref="B23:E23"/>
    <mergeCell ref="B24:E24"/>
    <mergeCell ref="B25:E25"/>
    <mergeCell ref="B26:E26"/>
    <mergeCell ref="B27:E27"/>
    <mergeCell ref="B28:E28"/>
    <mergeCell ref="B29:E29"/>
    <mergeCell ref="B30:E30"/>
    <mergeCell ref="A31:F31"/>
    <mergeCell ref="A32:G32"/>
    <mergeCell ref="A33:G33"/>
    <mergeCell ref="A34:E34"/>
    <mergeCell ref="B35:E35"/>
    <mergeCell ref="B36:E36"/>
    <mergeCell ref="A37:E37"/>
    <mergeCell ref="A38:G38"/>
    <mergeCell ref="A39:E39"/>
    <mergeCell ref="B40:E40"/>
    <mergeCell ref="B41:E41"/>
    <mergeCell ref="B42:E42"/>
    <mergeCell ref="B43:E43"/>
    <mergeCell ref="B44:E44"/>
    <mergeCell ref="B45:E45"/>
    <mergeCell ref="B46:E46"/>
    <mergeCell ref="B47:E47"/>
    <mergeCell ref="A48:E48"/>
    <mergeCell ref="A50:E50"/>
    <mergeCell ref="B51:E51"/>
    <mergeCell ref="B52:E52"/>
    <mergeCell ref="B53:E53"/>
    <mergeCell ref="B54:E54"/>
    <mergeCell ref="B55:E55"/>
    <mergeCell ref="B56:E56"/>
    <mergeCell ref="A57:F57"/>
    <mergeCell ref="A59:G59"/>
    <mergeCell ref="A60:F60"/>
    <mergeCell ref="B61:F61"/>
    <mergeCell ref="B62:F62"/>
    <mergeCell ref="B63:F63"/>
    <mergeCell ref="A64:F64"/>
    <mergeCell ref="A66:G66"/>
    <mergeCell ref="A67:E67"/>
    <mergeCell ref="B68:E68"/>
    <mergeCell ref="B69:E69"/>
    <mergeCell ref="B70:E70"/>
    <mergeCell ref="B71:E71"/>
    <mergeCell ref="B72:E72"/>
    <mergeCell ref="B73:E73"/>
    <mergeCell ref="A74:E74"/>
    <mergeCell ref="A76:G76"/>
    <mergeCell ref="A77:E77"/>
    <mergeCell ref="B78:E78"/>
    <mergeCell ref="B79:E79"/>
    <mergeCell ref="B80:E80"/>
    <mergeCell ref="B81:E81"/>
    <mergeCell ref="B82:E82"/>
    <mergeCell ref="B83:E83"/>
    <mergeCell ref="A84:E84"/>
    <mergeCell ref="A85:E85"/>
    <mergeCell ref="A86:E86"/>
    <mergeCell ref="B87:E87"/>
    <mergeCell ref="A88:E88"/>
    <mergeCell ref="A89:E89"/>
    <mergeCell ref="A90:G90"/>
    <mergeCell ref="A91:F91"/>
    <mergeCell ref="B92:F92"/>
    <mergeCell ref="B93:F93"/>
    <mergeCell ref="A94:F94"/>
    <mergeCell ref="A96:G96"/>
    <mergeCell ref="B97:F97"/>
    <mergeCell ref="B98:F98"/>
    <mergeCell ref="B99:F99"/>
    <mergeCell ref="B100:F100"/>
    <mergeCell ref="B101:F101"/>
    <mergeCell ref="B102:F102"/>
    <mergeCell ref="A103:F103"/>
    <mergeCell ref="A105:G105"/>
    <mergeCell ref="B106:E106"/>
    <mergeCell ref="B107:E107"/>
    <mergeCell ref="B108:E108"/>
    <mergeCell ref="B109:E109"/>
    <mergeCell ref="B110:E110"/>
    <mergeCell ref="B111:E111"/>
    <mergeCell ref="B112:E112"/>
    <mergeCell ref="A113:E113"/>
    <mergeCell ref="A115:G115"/>
    <mergeCell ref="A116:F116"/>
    <mergeCell ref="B117:F117"/>
    <mergeCell ref="B118:F118"/>
    <mergeCell ref="B119:F119"/>
    <mergeCell ref="B120:F120"/>
    <mergeCell ref="B121:F121"/>
    <mergeCell ref="B122:F122"/>
    <mergeCell ref="B123:F123"/>
    <mergeCell ref="A124:F124"/>
    <mergeCell ref="A125:F125"/>
    <mergeCell ref="A126:F126"/>
    <mergeCell ref="A127:G127"/>
    <mergeCell ref="A128:G128"/>
    <mergeCell ref="A129:G129"/>
    <mergeCell ref="A130:G130"/>
    <mergeCell ref="A131:G131"/>
    <mergeCell ref="A132:G132"/>
    <mergeCell ref="A133:G133"/>
    <mergeCell ref="A134:G134"/>
    <mergeCell ref="A135:G135"/>
    <mergeCell ref="A136:G136"/>
    <mergeCell ref="A137:G137"/>
    <mergeCell ref="A138:G138"/>
    <mergeCell ref="A139:G139"/>
  </mergeCells>
  <printOptions/>
  <pageMargins left="0.7" right="0.7" top="0.75" bottom="0.75" header="0.511805555555555" footer="0.511805555555555"/>
  <pageSetup horizontalDpi="300" verticalDpi="300" orientation="portrait" paperSize="9" copies="1"/>
  <rowBreaks count="1" manualBreakCount="1">
    <brk id="64" max="16383" man="1"/>
  </rowBreaks>
  <colBreaks count="1" manualBreakCount="1">
    <brk id="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42"/>
  <sheetViews>
    <sheetView workbookViewId="0" topLeftCell="A104">
      <selection activeCell="C1" sqref="C1"/>
    </sheetView>
  </sheetViews>
  <sheetFormatPr defaultColWidth="9.33203125" defaultRowHeight="12.75"/>
  <cols>
    <col min="1" max="1" width="4" style="0" customWidth="1"/>
    <col min="2" max="2" width="28.5" style="0" customWidth="1"/>
    <col min="3" max="3" width="12.5" style="0" customWidth="1"/>
    <col min="4" max="4" width="11.5" style="0" customWidth="1"/>
    <col min="5" max="5" width="19.66015625" style="0" customWidth="1"/>
    <col min="6" max="6" width="14.5" style="0" customWidth="1"/>
    <col min="7" max="7" width="19.16015625" style="0" customWidth="1"/>
    <col min="8" max="9" width="8.66015625" style="0" customWidth="1"/>
    <col min="10" max="10" width="14.66015625" style="0" customWidth="1"/>
    <col min="11" max="26" width="8.66015625" style="0" customWidth="1"/>
    <col min="27" max="1025" width="14.5" style="0" customWidth="1"/>
  </cols>
  <sheetData>
    <row r="1" spans="1:26" ht="11.9" customHeight="1">
      <c r="A1" s="1"/>
      <c r="B1" s="2"/>
      <c r="C1" s="3" t="s">
        <v>0</v>
      </c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1.9" customHeight="1">
      <c r="A2" s="5"/>
      <c r="B2" s="5"/>
      <c r="C2" s="3" t="s">
        <v>139</v>
      </c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1.9" customHeight="1">
      <c r="A3" s="5"/>
      <c r="B3" s="5"/>
      <c r="C3" s="3" t="s">
        <v>140</v>
      </c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1.9" customHeight="1">
      <c r="A4" s="5"/>
      <c r="B4" s="5"/>
      <c r="C4" s="3"/>
      <c r="D4" s="3"/>
      <c r="E4" s="3"/>
      <c r="F4" s="3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1.9" customHeight="1">
      <c r="A5" s="81"/>
      <c r="B5" s="81"/>
      <c r="C5" s="81"/>
      <c r="D5" s="81"/>
      <c r="E5" s="81"/>
      <c r="F5" s="81"/>
      <c r="G5" s="81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.25" customHeight="1">
      <c r="A6" s="6" t="s">
        <v>3</v>
      </c>
      <c r="B6" s="6"/>
      <c r="C6" s="6"/>
      <c r="D6" s="6"/>
      <c r="E6" s="6"/>
      <c r="F6" s="6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.25" customHeight="1">
      <c r="A7" s="7" t="s">
        <v>4</v>
      </c>
      <c r="B7" s="8" t="s">
        <v>5</v>
      </c>
      <c r="C7" s="8"/>
      <c r="D7" s="8"/>
      <c r="E7" s="8"/>
      <c r="F7" s="9"/>
      <c r="G7" s="9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25" customHeight="1">
      <c r="A8" s="7" t="s">
        <v>6</v>
      </c>
      <c r="B8" s="8" t="s">
        <v>7</v>
      </c>
      <c r="C8" s="8"/>
      <c r="D8" s="8"/>
      <c r="E8" s="8"/>
      <c r="F8" s="7" t="s">
        <v>8</v>
      </c>
      <c r="G8" s="7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25" customHeight="1">
      <c r="A9" s="7" t="s">
        <v>9</v>
      </c>
      <c r="B9" s="8" t="s">
        <v>10</v>
      </c>
      <c r="C9" s="8"/>
      <c r="D9" s="8"/>
      <c r="E9" s="8"/>
      <c r="F9" s="10">
        <v>2019</v>
      </c>
      <c r="G9" s="10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4.25" customHeight="1">
      <c r="A10" s="7" t="s">
        <v>11</v>
      </c>
      <c r="B10" s="8" t="s">
        <v>12</v>
      </c>
      <c r="C10" s="8"/>
      <c r="D10" s="8"/>
      <c r="E10" s="8"/>
      <c r="F10" s="10">
        <v>12</v>
      </c>
      <c r="G10" s="10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3.5" customHeight="1">
      <c r="A11" s="11"/>
      <c r="B11" s="11"/>
      <c r="C11" s="11"/>
      <c r="D11" s="11"/>
      <c r="E11" s="11"/>
      <c r="F11" s="11"/>
      <c r="G11" s="11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4.25" customHeight="1">
      <c r="A12" s="6" t="s">
        <v>13</v>
      </c>
      <c r="B12" s="6"/>
      <c r="C12" s="6"/>
      <c r="D12" s="6"/>
      <c r="E12" s="6"/>
      <c r="F12" s="6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7.75" customHeight="1">
      <c r="A13" s="12" t="s">
        <v>14</v>
      </c>
      <c r="B13" s="12"/>
      <c r="C13" s="12" t="s">
        <v>15</v>
      </c>
      <c r="D13" s="12"/>
      <c r="E13" s="7" t="s">
        <v>16</v>
      </c>
      <c r="F13" s="7"/>
      <c r="G13" s="7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4.25" customHeight="1">
      <c r="A14" s="7" t="str">
        <f>F20</f>
        <v>Operador de Máquinas Pesadas</v>
      </c>
      <c r="B14" s="7"/>
      <c r="C14" s="7" t="s">
        <v>18</v>
      </c>
      <c r="D14" s="7"/>
      <c r="E14" s="10">
        <v>10</v>
      </c>
      <c r="F14" s="10"/>
      <c r="G14" s="10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3.5" customHeight="1">
      <c r="A15" s="11"/>
      <c r="B15" s="11"/>
      <c r="C15" s="11"/>
      <c r="D15" s="11"/>
      <c r="E15" s="11"/>
      <c r="F15" s="11"/>
      <c r="G15" s="11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4.25" customHeight="1">
      <c r="A16" s="6" t="s">
        <v>19</v>
      </c>
      <c r="B16" s="6"/>
      <c r="C16" s="6"/>
      <c r="D16" s="6"/>
      <c r="E16" s="6"/>
      <c r="F16" s="6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.25" customHeight="1">
      <c r="A17" s="10">
        <v>1</v>
      </c>
      <c r="B17" s="8" t="s">
        <v>20</v>
      </c>
      <c r="C17" s="8"/>
      <c r="D17" s="8"/>
      <c r="E17" s="8"/>
      <c r="F17" s="7" t="str">
        <f>F20</f>
        <v>Operador de Máquinas Pesadas</v>
      </c>
      <c r="G17" s="7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4.25" customHeight="1">
      <c r="A18" s="10">
        <v>2</v>
      </c>
      <c r="B18" s="8" t="s">
        <v>21</v>
      </c>
      <c r="C18" s="8"/>
      <c r="D18" s="8"/>
      <c r="E18" s="8"/>
      <c r="F18" s="7" t="s">
        <v>151</v>
      </c>
      <c r="G18" s="7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.25" customHeight="1">
      <c r="A19" s="10">
        <v>3</v>
      </c>
      <c r="B19" s="8" t="s">
        <v>22</v>
      </c>
      <c r="C19" s="8"/>
      <c r="D19" s="8"/>
      <c r="E19" s="8"/>
      <c r="F19" s="14">
        <v>1461.1</v>
      </c>
      <c r="G19" s="1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4.25" customHeight="1">
      <c r="A20" s="10">
        <v>4</v>
      </c>
      <c r="B20" s="8" t="s">
        <v>23</v>
      </c>
      <c r="C20" s="8"/>
      <c r="D20" s="8"/>
      <c r="E20" s="8"/>
      <c r="F20" s="7" t="s">
        <v>152</v>
      </c>
      <c r="G20" s="7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4.25" customHeight="1">
      <c r="A21" s="10">
        <v>5</v>
      </c>
      <c r="B21" s="8" t="s">
        <v>24</v>
      </c>
      <c r="C21" s="8"/>
      <c r="D21" s="8"/>
      <c r="E21" s="8"/>
      <c r="F21" s="15">
        <v>43952</v>
      </c>
      <c r="G21" s="15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3.5" customHeight="1">
      <c r="A22" s="11"/>
      <c r="B22" s="11"/>
      <c r="C22" s="11"/>
      <c r="D22" s="11"/>
      <c r="E22" s="11"/>
      <c r="F22" s="11"/>
      <c r="G22" s="11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4.25" customHeight="1">
      <c r="A23" s="6" t="s">
        <v>25</v>
      </c>
      <c r="B23" s="6"/>
      <c r="C23" s="6"/>
      <c r="D23" s="6"/>
      <c r="E23" s="6"/>
      <c r="F23" s="6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4.25" customHeight="1">
      <c r="A24" s="16">
        <v>1</v>
      </c>
      <c r="B24" s="17" t="s">
        <v>26</v>
      </c>
      <c r="C24" s="17"/>
      <c r="D24" s="17"/>
      <c r="E24" s="17"/>
      <c r="F24" s="17" t="s">
        <v>27</v>
      </c>
      <c r="G24" s="18" t="s">
        <v>28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4.25" customHeight="1">
      <c r="A25" s="17" t="s">
        <v>4</v>
      </c>
      <c r="B25" s="8" t="s">
        <v>29</v>
      </c>
      <c r="C25" s="8"/>
      <c r="D25" s="8"/>
      <c r="E25" s="8"/>
      <c r="F25" s="9"/>
      <c r="G25" s="19">
        <f>F19</f>
        <v>1461.1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4.25" customHeight="1">
      <c r="A26" s="17" t="s">
        <v>6</v>
      </c>
      <c r="B26" s="8" t="s">
        <v>30</v>
      </c>
      <c r="C26" s="8"/>
      <c r="D26" s="8"/>
      <c r="E26" s="8"/>
      <c r="F26" s="20">
        <v>0</v>
      </c>
      <c r="G26" s="21">
        <f>F26*$G$25</f>
        <v>0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4.25" customHeight="1">
      <c r="A27" s="17" t="s">
        <v>9</v>
      </c>
      <c r="B27" s="8" t="s">
        <v>31</v>
      </c>
      <c r="C27" s="8"/>
      <c r="D27" s="8"/>
      <c r="E27" s="8"/>
      <c r="F27" s="22">
        <v>0</v>
      </c>
      <c r="G27" s="21">
        <f>F27*$G$25</f>
        <v>0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4.25" customHeight="1">
      <c r="A28" s="17" t="s">
        <v>11</v>
      </c>
      <c r="B28" s="8" t="s">
        <v>32</v>
      </c>
      <c r="C28" s="8"/>
      <c r="D28" s="8"/>
      <c r="E28" s="8"/>
      <c r="F28" s="22">
        <v>0</v>
      </c>
      <c r="G28" s="21">
        <f>F28*$G$25</f>
        <v>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4.25" customHeight="1">
      <c r="A29" s="17" t="s">
        <v>33</v>
      </c>
      <c r="B29" s="8" t="s">
        <v>34</v>
      </c>
      <c r="C29" s="8"/>
      <c r="D29" s="8"/>
      <c r="E29" s="8"/>
      <c r="F29" s="22">
        <v>0</v>
      </c>
      <c r="G29" s="21">
        <f>F29*$G$25</f>
        <v>0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4.25" customHeight="1">
      <c r="A30" s="17" t="s">
        <v>35</v>
      </c>
      <c r="B30" s="8" t="s">
        <v>36</v>
      </c>
      <c r="C30" s="8"/>
      <c r="D30" s="8"/>
      <c r="E30" s="8"/>
      <c r="F30" s="22">
        <v>0</v>
      </c>
      <c r="G30" s="21">
        <f>F30*$G$25</f>
        <v>0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4.25" customHeight="1">
      <c r="A31" s="17" t="s">
        <v>37</v>
      </c>
      <c r="B31" s="8" t="s">
        <v>38</v>
      </c>
      <c r="C31" s="8"/>
      <c r="D31" s="8"/>
      <c r="E31" s="8"/>
      <c r="F31" s="22">
        <v>0</v>
      </c>
      <c r="G31" s="21">
        <f>F31*$G$25</f>
        <v>0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4.25" customHeight="1">
      <c r="A32" s="17" t="s">
        <v>39</v>
      </c>
      <c r="B32" s="17"/>
      <c r="C32" s="17"/>
      <c r="D32" s="17"/>
      <c r="E32" s="17"/>
      <c r="F32" s="17"/>
      <c r="G32" s="23">
        <f>SUM(G25:G31)</f>
        <v>1461.1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3.5" customHeight="1">
      <c r="A33" s="11"/>
      <c r="B33" s="11"/>
      <c r="C33" s="11"/>
      <c r="D33" s="11"/>
      <c r="E33" s="11"/>
      <c r="F33" s="11"/>
      <c r="G33" s="11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4.25" customHeight="1">
      <c r="A34" s="6" t="s">
        <v>40</v>
      </c>
      <c r="B34" s="6"/>
      <c r="C34" s="6"/>
      <c r="D34" s="6"/>
      <c r="E34" s="6"/>
      <c r="F34" s="6"/>
      <c r="G34" s="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4.25" customHeight="1">
      <c r="A35" s="17" t="s">
        <v>41</v>
      </c>
      <c r="B35" s="17"/>
      <c r="C35" s="17"/>
      <c r="D35" s="17"/>
      <c r="E35" s="17"/>
      <c r="F35" s="17" t="s">
        <v>27</v>
      </c>
      <c r="G35" s="18" t="s">
        <v>28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4.25" customHeight="1">
      <c r="A36" s="17" t="s">
        <v>4</v>
      </c>
      <c r="B36" s="8" t="s">
        <v>42</v>
      </c>
      <c r="C36" s="8"/>
      <c r="D36" s="8"/>
      <c r="E36" s="8"/>
      <c r="F36" s="20">
        <v>0.0833</v>
      </c>
      <c r="G36" s="21">
        <f>F36*G32</f>
        <v>121.71</v>
      </c>
      <c r="H36" s="4"/>
      <c r="I36" s="9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4.25" customHeight="1">
      <c r="A37" s="17" t="s">
        <v>6</v>
      </c>
      <c r="B37" s="8" t="s">
        <v>43</v>
      </c>
      <c r="C37" s="8"/>
      <c r="D37" s="8"/>
      <c r="E37" s="8"/>
      <c r="F37" s="20">
        <v>0.0278</v>
      </c>
      <c r="G37" s="21">
        <f>F37*G32</f>
        <v>40.62</v>
      </c>
      <c r="H37" s="4"/>
      <c r="I37" s="4"/>
      <c r="J37" s="77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4.25" customHeight="1">
      <c r="A38" s="18" t="s">
        <v>44</v>
      </c>
      <c r="B38" s="18"/>
      <c r="C38" s="18"/>
      <c r="D38" s="18"/>
      <c r="E38" s="18"/>
      <c r="F38" s="25">
        <f>SUM(F36:F37)</f>
        <v>0.1111</v>
      </c>
      <c r="G38" s="26">
        <f>SUM(G36:G37)</f>
        <v>162.33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3.5" customHeight="1">
      <c r="A39" s="27"/>
      <c r="B39" s="27"/>
      <c r="C39" s="27"/>
      <c r="D39" s="27"/>
      <c r="E39" s="27"/>
      <c r="F39" s="27"/>
      <c r="G39" s="27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4.25" customHeight="1">
      <c r="A40" s="17" t="s">
        <v>45</v>
      </c>
      <c r="B40" s="17"/>
      <c r="C40" s="17"/>
      <c r="D40" s="17"/>
      <c r="E40" s="17"/>
      <c r="F40" s="17" t="s">
        <v>27</v>
      </c>
      <c r="G40" s="18" t="s">
        <v>28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4.25" customHeight="1">
      <c r="A41" s="17" t="s">
        <v>4</v>
      </c>
      <c r="B41" s="8" t="s">
        <v>46</v>
      </c>
      <c r="C41" s="8"/>
      <c r="D41" s="8"/>
      <c r="E41" s="8"/>
      <c r="F41" s="20">
        <v>0.2</v>
      </c>
      <c r="G41" s="28">
        <f>($G$32+$G$38)*F41</f>
        <v>324.69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4.25" customHeight="1">
      <c r="A42" s="17" t="s">
        <v>6</v>
      </c>
      <c r="B42" s="8" t="s">
        <v>47</v>
      </c>
      <c r="C42" s="8"/>
      <c r="D42" s="8"/>
      <c r="E42" s="8"/>
      <c r="F42" s="20">
        <v>0.025</v>
      </c>
      <c r="G42" s="28">
        <f>($G$32+$G$38)*F42</f>
        <v>40.59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4.25" customHeight="1">
      <c r="A43" s="17" t="s">
        <v>9</v>
      </c>
      <c r="B43" s="8" t="s">
        <v>48</v>
      </c>
      <c r="C43" s="8"/>
      <c r="D43" s="8"/>
      <c r="E43" s="8"/>
      <c r="F43" s="20">
        <v>0.03</v>
      </c>
      <c r="G43" s="28">
        <f>($G$32+$G$38)*F43</f>
        <v>48.7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4.25" customHeight="1">
      <c r="A44" s="17" t="s">
        <v>11</v>
      </c>
      <c r="B44" s="8" t="s">
        <v>49</v>
      </c>
      <c r="C44" s="8"/>
      <c r="D44" s="8"/>
      <c r="E44" s="8"/>
      <c r="F44" s="20">
        <v>0.015</v>
      </c>
      <c r="G44" s="28">
        <f>($G$32+$G$38)*F44</f>
        <v>24.35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4.25" customHeight="1">
      <c r="A45" s="17" t="s">
        <v>33</v>
      </c>
      <c r="B45" s="8" t="s">
        <v>50</v>
      </c>
      <c r="C45" s="8"/>
      <c r="D45" s="8"/>
      <c r="E45" s="8"/>
      <c r="F45" s="20">
        <v>0.01</v>
      </c>
      <c r="G45" s="28">
        <f>($G$32+$G$38)*F45</f>
        <v>16.23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4.25" customHeight="1">
      <c r="A46" s="17" t="s">
        <v>35</v>
      </c>
      <c r="B46" s="8" t="s">
        <v>51</v>
      </c>
      <c r="C46" s="8"/>
      <c r="D46" s="8"/>
      <c r="E46" s="8"/>
      <c r="F46" s="20">
        <v>0.006</v>
      </c>
      <c r="G46" s="28">
        <f>($G$32+$G$38)*F46</f>
        <v>9.74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4.25" customHeight="1">
      <c r="A47" s="17" t="s">
        <v>37</v>
      </c>
      <c r="B47" s="8" t="s">
        <v>52</v>
      </c>
      <c r="C47" s="8"/>
      <c r="D47" s="8"/>
      <c r="E47" s="8"/>
      <c r="F47" s="20">
        <v>0.002</v>
      </c>
      <c r="G47" s="28">
        <f>($G$32+$G$38)*F47</f>
        <v>3.25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4.25" customHeight="1">
      <c r="A48" s="17" t="s">
        <v>53</v>
      </c>
      <c r="B48" s="8" t="s">
        <v>54</v>
      </c>
      <c r="C48" s="8"/>
      <c r="D48" s="8"/>
      <c r="E48" s="8"/>
      <c r="F48" s="20">
        <v>0.08</v>
      </c>
      <c r="G48" s="28">
        <f>($G$32+$G$38)*F48</f>
        <v>129.87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4.25" customHeight="1">
      <c r="A49" s="17" t="s">
        <v>55</v>
      </c>
      <c r="B49" s="17"/>
      <c r="C49" s="17"/>
      <c r="D49" s="17"/>
      <c r="E49" s="17"/>
      <c r="F49" s="29">
        <v>0.368</v>
      </c>
      <c r="G49" s="30">
        <f>SUM(G41:G48)</f>
        <v>597.42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>
      <c r="A51" s="31" t="s">
        <v>56</v>
      </c>
      <c r="B51" s="31"/>
      <c r="C51" s="31"/>
      <c r="D51" s="31"/>
      <c r="E51" s="31"/>
      <c r="F51" s="32"/>
      <c r="G51" s="33" t="s">
        <v>28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>
      <c r="A52" s="34" t="s">
        <v>4</v>
      </c>
      <c r="B52" s="35" t="s">
        <v>57</v>
      </c>
      <c r="C52" s="35"/>
      <c r="D52" s="35"/>
      <c r="E52" s="35"/>
      <c r="F52" s="36" t="s">
        <v>58</v>
      </c>
      <c r="G52" s="37">
        <f>(22*5*2)-(G25*0.06)</f>
        <v>132.33</v>
      </c>
      <c r="H52" s="4"/>
      <c r="I52" s="4"/>
      <c r="J52" s="2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>
      <c r="A53" s="34" t="s">
        <v>6</v>
      </c>
      <c r="B53" s="35" t="s">
        <v>59</v>
      </c>
      <c r="C53" s="35"/>
      <c r="D53" s="35"/>
      <c r="E53" s="35"/>
      <c r="F53" s="36" t="s">
        <v>58</v>
      </c>
      <c r="G53" s="37">
        <f>22*19.5</f>
        <v>429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>
      <c r="A54" s="34" t="s">
        <v>9</v>
      </c>
      <c r="B54" s="35" t="s">
        <v>60</v>
      </c>
      <c r="C54" s="35"/>
      <c r="D54" s="35"/>
      <c r="E54" s="35"/>
      <c r="F54" s="36" t="s">
        <v>58</v>
      </c>
      <c r="G54" s="37">
        <v>0</v>
      </c>
      <c r="H54" s="4"/>
      <c r="I54" s="4"/>
      <c r="J54" s="2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>
      <c r="A55" s="34" t="s">
        <v>11</v>
      </c>
      <c r="B55" s="35" t="s">
        <v>61</v>
      </c>
      <c r="C55" s="35"/>
      <c r="D55" s="35"/>
      <c r="E55" s="35"/>
      <c r="F55" s="36" t="s">
        <v>58</v>
      </c>
      <c r="G55" s="37">
        <v>0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>
      <c r="A56" s="34" t="s">
        <v>33</v>
      </c>
      <c r="B56" s="35" t="s">
        <v>62</v>
      </c>
      <c r="C56" s="35"/>
      <c r="D56" s="35"/>
      <c r="E56" s="35"/>
      <c r="F56" s="36" t="s">
        <v>58</v>
      </c>
      <c r="G56" s="37">
        <v>0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>
      <c r="A57" s="34" t="s">
        <v>35</v>
      </c>
      <c r="B57" s="35" t="s">
        <v>38</v>
      </c>
      <c r="C57" s="35"/>
      <c r="D57" s="35"/>
      <c r="E57" s="35"/>
      <c r="F57" s="36" t="s">
        <v>58</v>
      </c>
      <c r="G57" s="37">
        <v>0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>
      <c r="A58" s="31" t="s">
        <v>63</v>
      </c>
      <c r="B58" s="31"/>
      <c r="C58" s="31"/>
      <c r="D58" s="31"/>
      <c r="E58" s="31"/>
      <c r="F58" s="31"/>
      <c r="G58" s="38">
        <f>SUM(G52:G57)</f>
        <v>561.33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>
      <c r="A60" s="31" t="s">
        <v>64</v>
      </c>
      <c r="B60" s="31"/>
      <c r="C60" s="31"/>
      <c r="D60" s="31"/>
      <c r="E60" s="31"/>
      <c r="F60" s="31"/>
      <c r="G60" s="31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>
      <c r="A61" s="39" t="s">
        <v>65</v>
      </c>
      <c r="B61" s="39"/>
      <c r="C61" s="39"/>
      <c r="D61" s="39"/>
      <c r="E61" s="39"/>
      <c r="F61" s="39"/>
      <c r="G61" s="33" t="s">
        <v>28</v>
      </c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>
      <c r="A62" s="33" t="s">
        <v>66</v>
      </c>
      <c r="B62" s="35" t="s">
        <v>67</v>
      </c>
      <c r="C62" s="35"/>
      <c r="D62" s="35"/>
      <c r="E62" s="35"/>
      <c r="F62" s="35"/>
      <c r="G62" s="40">
        <f>G38</f>
        <v>162.33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>
      <c r="A63" s="33" t="s">
        <v>68</v>
      </c>
      <c r="B63" s="35" t="s">
        <v>69</v>
      </c>
      <c r="C63" s="35"/>
      <c r="D63" s="35"/>
      <c r="E63" s="35"/>
      <c r="F63" s="35"/>
      <c r="G63" s="40">
        <f>G49</f>
        <v>597.42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>
      <c r="A64" s="33" t="s">
        <v>70</v>
      </c>
      <c r="B64" s="35" t="s">
        <v>71</v>
      </c>
      <c r="C64" s="35"/>
      <c r="D64" s="35"/>
      <c r="E64" s="35"/>
      <c r="F64" s="35"/>
      <c r="G64" s="40">
        <f>G58</f>
        <v>561.33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>
      <c r="A65" s="31" t="s">
        <v>72</v>
      </c>
      <c r="B65" s="31"/>
      <c r="C65" s="31"/>
      <c r="D65" s="31"/>
      <c r="E65" s="31"/>
      <c r="F65" s="31"/>
      <c r="G65" s="41">
        <f>SUM(G62:G64)</f>
        <v>1321.08</v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>
      <c r="A67" s="31" t="s">
        <v>73</v>
      </c>
      <c r="B67" s="31"/>
      <c r="C67" s="31"/>
      <c r="D67" s="31"/>
      <c r="E67" s="31"/>
      <c r="F67" s="31"/>
      <c r="G67" s="31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>
      <c r="A68" s="42" t="s">
        <v>74</v>
      </c>
      <c r="B68" s="42"/>
      <c r="C68" s="42"/>
      <c r="D68" s="42"/>
      <c r="E68" s="42"/>
      <c r="F68" s="34" t="s">
        <v>27</v>
      </c>
      <c r="G68" s="33" t="s">
        <v>28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>
      <c r="A69" s="34" t="s">
        <v>4</v>
      </c>
      <c r="B69" s="35" t="s">
        <v>75</v>
      </c>
      <c r="C69" s="35"/>
      <c r="D69" s="35"/>
      <c r="E69" s="35"/>
      <c r="F69" s="43">
        <v>0.0042</v>
      </c>
      <c r="G69" s="44">
        <f>G32*F69</f>
        <v>6.14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>
      <c r="A70" s="34" t="s">
        <v>6</v>
      </c>
      <c r="B70" s="35" t="s">
        <v>76</v>
      </c>
      <c r="C70" s="35"/>
      <c r="D70" s="35"/>
      <c r="E70" s="35"/>
      <c r="F70" s="45">
        <v>0.000336</v>
      </c>
      <c r="G70" s="44">
        <f>F70*G32</f>
        <v>0.49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>
      <c r="A71" s="34" t="s">
        <v>9</v>
      </c>
      <c r="B71" s="35" t="s">
        <v>77</v>
      </c>
      <c r="C71" s="35"/>
      <c r="D71" s="35"/>
      <c r="E71" s="35"/>
      <c r="F71" s="46">
        <v>0.00016</v>
      </c>
      <c r="G71" s="44">
        <f>F71*G32</f>
        <v>0.23</v>
      </c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>
      <c r="A72" s="34" t="s">
        <v>11</v>
      </c>
      <c r="B72" s="35" t="s">
        <v>78</v>
      </c>
      <c r="C72" s="35"/>
      <c r="D72" s="35"/>
      <c r="E72" s="35"/>
      <c r="F72" s="43">
        <v>0.0194</v>
      </c>
      <c r="G72" s="44">
        <f>F72*G32</f>
        <v>28.35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>
      <c r="A73" s="47" t="s">
        <v>33</v>
      </c>
      <c r="B73" s="35" t="s">
        <v>79</v>
      </c>
      <c r="C73" s="35"/>
      <c r="D73" s="35"/>
      <c r="E73" s="35"/>
      <c r="F73" s="48">
        <v>0.0071</v>
      </c>
      <c r="G73" s="88">
        <f>F73*G32</f>
        <v>10.37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>
      <c r="A74" s="34" t="s">
        <v>35</v>
      </c>
      <c r="B74" s="35" t="s">
        <v>80</v>
      </c>
      <c r="C74" s="35"/>
      <c r="D74" s="35"/>
      <c r="E74" s="35"/>
      <c r="F74" s="46">
        <v>0.00078</v>
      </c>
      <c r="G74" s="44">
        <f>F74*G32</f>
        <v>1.14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>
      <c r="A75" s="42" t="s">
        <v>81</v>
      </c>
      <c r="B75" s="42"/>
      <c r="C75" s="42"/>
      <c r="D75" s="42"/>
      <c r="E75" s="42"/>
      <c r="F75" s="49">
        <f>SUM(F69:F74)</f>
        <v>0.032</v>
      </c>
      <c r="G75" s="50">
        <f>SUM(G69:G74)</f>
        <v>46.72</v>
      </c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>
      <c r="A77" s="51" t="s">
        <v>82</v>
      </c>
      <c r="B77" s="51"/>
      <c r="C77" s="51"/>
      <c r="D77" s="51"/>
      <c r="E77" s="51"/>
      <c r="F77" s="51"/>
      <c r="G77" s="51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>
      <c r="A78" s="52" t="s">
        <v>83</v>
      </c>
      <c r="B78" s="52"/>
      <c r="C78" s="52"/>
      <c r="D78" s="52"/>
      <c r="E78" s="52"/>
      <c r="F78" s="17" t="s">
        <v>27</v>
      </c>
      <c r="G78" s="18" t="s">
        <v>28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>
      <c r="A79" s="17" t="s">
        <v>4</v>
      </c>
      <c r="B79" s="53" t="s">
        <v>84</v>
      </c>
      <c r="C79" s="53"/>
      <c r="D79" s="53"/>
      <c r="E79" s="53"/>
      <c r="F79" s="20">
        <v>0.0833</v>
      </c>
      <c r="G79" s="28">
        <f>F79*G32</f>
        <v>121.71</v>
      </c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>
      <c r="A80" s="17" t="s">
        <v>6</v>
      </c>
      <c r="B80" s="53" t="s">
        <v>85</v>
      </c>
      <c r="C80" s="53"/>
      <c r="D80" s="53"/>
      <c r="E80" s="53"/>
      <c r="F80" s="20">
        <v>0.0082</v>
      </c>
      <c r="G80" s="28">
        <f>F80*G32</f>
        <v>11.98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>
      <c r="A81" s="17" t="s">
        <v>9</v>
      </c>
      <c r="B81" s="53" t="s">
        <v>86</v>
      </c>
      <c r="C81" s="53"/>
      <c r="D81" s="53"/>
      <c r="E81" s="53"/>
      <c r="F81" s="20">
        <v>0.0002</v>
      </c>
      <c r="G81" s="28">
        <f>F81*G32</f>
        <v>0.29</v>
      </c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>
      <c r="A82" s="17" t="s">
        <v>11</v>
      </c>
      <c r="B82" s="53" t="s">
        <v>87</v>
      </c>
      <c r="C82" s="53"/>
      <c r="D82" s="53"/>
      <c r="E82" s="53"/>
      <c r="F82" s="20">
        <v>0.0003</v>
      </c>
      <c r="G82" s="28">
        <f>F82*G32</f>
        <v>0.44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>
      <c r="A83" s="17" t="s">
        <v>33</v>
      </c>
      <c r="B83" s="53" t="s">
        <v>88</v>
      </c>
      <c r="C83" s="53"/>
      <c r="D83" s="53"/>
      <c r="E83" s="53"/>
      <c r="F83" s="20">
        <v>0.0013</v>
      </c>
      <c r="G83" s="28">
        <f>F83*G32</f>
        <v>1.9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>
      <c r="A84" s="17" t="s">
        <v>35</v>
      </c>
      <c r="B84" s="53" t="s">
        <v>89</v>
      </c>
      <c r="C84" s="53"/>
      <c r="D84" s="53"/>
      <c r="E84" s="53"/>
      <c r="F84" s="20"/>
      <c r="G84" s="28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>
      <c r="A85" s="52" t="s">
        <v>90</v>
      </c>
      <c r="B85" s="52"/>
      <c r="C85" s="52"/>
      <c r="D85" s="52"/>
      <c r="E85" s="52"/>
      <c r="F85" s="29">
        <f>SUM(F79:F84)</f>
        <v>0.0933</v>
      </c>
      <c r="G85" s="30">
        <f>SUM(G79:G84)</f>
        <v>136.32</v>
      </c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>
      <c r="A86" s="27"/>
      <c r="B86" s="27"/>
      <c r="C86" s="27"/>
      <c r="D86" s="27"/>
      <c r="E86" s="27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>
      <c r="A87" s="52" t="s">
        <v>91</v>
      </c>
      <c r="B87" s="52"/>
      <c r="C87" s="52"/>
      <c r="D87" s="52"/>
      <c r="E87" s="52"/>
      <c r="F87" s="17" t="s">
        <v>27</v>
      </c>
      <c r="G87" s="18" t="s">
        <v>28</v>
      </c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>
      <c r="A88" s="17" t="s">
        <v>4</v>
      </c>
      <c r="B88" s="53" t="s">
        <v>92</v>
      </c>
      <c r="C88" s="53"/>
      <c r="D88" s="53"/>
      <c r="E88" s="53"/>
      <c r="F88" s="20">
        <v>0</v>
      </c>
      <c r="G88" s="28">
        <v>0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>
      <c r="A89" s="52" t="s">
        <v>93</v>
      </c>
      <c r="B89" s="52"/>
      <c r="C89" s="52"/>
      <c r="D89" s="52"/>
      <c r="E89" s="52"/>
      <c r="F89" s="29">
        <v>0</v>
      </c>
      <c r="G89" s="30">
        <v>0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>
      <c r="A90" s="27"/>
      <c r="B90" s="27"/>
      <c r="C90" s="27"/>
      <c r="D90" s="27"/>
      <c r="E90" s="27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>
      <c r="A91" s="54" t="s">
        <v>94</v>
      </c>
      <c r="B91" s="54"/>
      <c r="C91" s="54"/>
      <c r="D91" s="54"/>
      <c r="E91" s="54"/>
      <c r="F91" s="54"/>
      <c r="G91" s="5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>
      <c r="A92" s="52" t="s">
        <v>95</v>
      </c>
      <c r="B92" s="52"/>
      <c r="C92" s="52"/>
      <c r="D92" s="52"/>
      <c r="E92" s="52"/>
      <c r="F92" s="52"/>
      <c r="G92" s="18" t="s">
        <v>28</v>
      </c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>
      <c r="A93" s="18" t="s">
        <v>96</v>
      </c>
      <c r="B93" s="53" t="s">
        <v>85</v>
      </c>
      <c r="C93" s="53"/>
      <c r="D93" s="53"/>
      <c r="E93" s="53"/>
      <c r="F93" s="53"/>
      <c r="G93" s="55">
        <f>G85</f>
        <v>136.32</v>
      </c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>
      <c r="A94" s="18" t="s">
        <v>97</v>
      </c>
      <c r="B94" s="53" t="s">
        <v>98</v>
      </c>
      <c r="C94" s="53"/>
      <c r="D94" s="53"/>
      <c r="E94" s="53"/>
      <c r="F94" s="53"/>
      <c r="G94" s="55">
        <f>G89</f>
        <v>0</v>
      </c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>
      <c r="A95" s="52" t="s">
        <v>99</v>
      </c>
      <c r="B95" s="52"/>
      <c r="C95" s="52"/>
      <c r="D95" s="52"/>
      <c r="E95" s="52"/>
      <c r="F95" s="52"/>
      <c r="G95" s="30">
        <f>SUM(G93:G94)</f>
        <v>136.32</v>
      </c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>
      <c r="A97" s="56" t="s">
        <v>100</v>
      </c>
      <c r="B97" s="56"/>
      <c r="C97" s="56"/>
      <c r="D97" s="56"/>
      <c r="E97" s="56"/>
      <c r="F97" s="56"/>
      <c r="G97" s="56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>
      <c r="A98" s="57">
        <v>5</v>
      </c>
      <c r="B98" s="58" t="s">
        <v>101</v>
      </c>
      <c r="C98" s="58"/>
      <c r="D98" s="58"/>
      <c r="E98" s="58"/>
      <c r="F98" s="58"/>
      <c r="G98" s="59" t="s">
        <v>28</v>
      </c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>
      <c r="A99" s="17" t="s">
        <v>4</v>
      </c>
      <c r="B99" s="60" t="s">
        <v>102</v>
      </c>
      <c r="C99" s="60"/>
      <c r="D99" s="60"/>
      <c r="E99" s="60"/>
      <c r="F99" s="60"/>
      <c r="G99" s="61">
        <f>(38.5*2)/12</f>
        <v>6.42</v>
      </c>
      <c r="H99" s="4"/>
      <c r="I99" s="4"/>
      <c r="J99" s="62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>
      <c r="A100" s="17" t="s">
        <v>6</v>
      </c>
      <c r="B100" s="60" t="s">
        <v>103</v>
      </c>
      <c r="C100" s="60"/>
      <c r="D100" s="60"/>
      <c r="E100" s="60"/>
      <c r="F100" s="60"/>
      <c r="G100" s="61">
        <f>(45*2)/12</f>
        <v>7.5</v>
      </c>
      <c r="H100" s="4"/>
      <c r="I100" s="4"/>
      <c r="J100" s="62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>
      <c r="A101" s="17" t="s">
        <v>9</v>
      </c>
      <c r="B101" s="60" t="s">
        <v>104</v>
      </c>
      <c r="C101" s="60"/>
      <c r="D101" s="60"/>
      <c r="E101" s="60"/>
      <c r="F101" s="60"/>
      <c r="G101" s="61">
        <f>(18*2)/12</f>
        <v>3</v>
      </c>
      <c r="H101" s="4"/>
      <c r="I101" s="4"/>
      <c r="J101" s="62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>
      <c r="A102" s="17" t="s">
        <v>11</v>
      </c>
      <c r="B102" s="63" t="s">
        <v>105</v>
      </c>
      <c r="C102" s="63"/>
      <c r="D102" s="63"/>
      <c r="E102" s="63"/>
      <c r="F102" s="63"/>
      <c r="G102" s="61">
        <f>(38*2)/12</f>
        <v>6.33</v>
      </c>
      <c r="H102" s="4"/>
      <c r="I102" s="4"/>
      <c r="J102" s="62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>
      <c r="A103" s="17" t="s">
        <v>33</v>
      </c>
      <c r="B103" s="63" t="s">
        <v>106</v>
      </c>
      <c r="C103" s="63"/>
      <c r="D103" s="63"/>
      <c r="E103" s="63"/>
      <c r="F103" s="63"/>
      <c r="G103" s="61">
        <f>(6.5*2)/12</f>
        <v>1.08</v>
      </c>
      <c r="H103" s="4"/>
      <c r="I103" s="4"/>
      <c r="J103" s="62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>
      <c r="A104" s="17" t="s">
        <v>35</v>
      </c>
      <c r="B104" s="63" t="s">
        <v>153</v>
      </c>
      <c r="C104" s="63"/>
      <c r="D104" s="63"/>
      <c r="E104" s="63"/>
      <c r="F104" s="63"/>
      <c r="G104" s="61">
        <f>(34*2)/12</f>
        <v>5.67</v>
      </c>
      <c r="H104" s="4"/>
      <c r="I104" s="4"/>
      <c r="J104" s="62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>
      <c r="A105" s="17" t="s">
        <v>37</v>
      </c>
      <c r="B105" s="92" t="s">
        <v>38</v>
      </c>
      <c r="C105" s="92"/>
      <c r="D105" s="92"/>
      <c r="E105" s="92"/>
      <c r="F105" s="92"/>
      <c r="G105" s="61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>
      <c r="A106" s="18" t="s">
        <v>107</v>
      </c>
      <c r="B106" s="18"/>
      <c r="C106" s="18"/>
      <c r="D106" s="18"/>
      <c r="E106" s="18"/>
      <c r="F106" s="18"/>
      <c r="G106" s="64">
        <f>SUM(G99:G105)</f>
        <v>30</v>
      </c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>
      <c r="A108" s="51" t="s">
        <v>108</v>
      </c>
      <c r="B108" s="51"/>
      <c r="C108" s="51"/>
      <c r="D108" s="51"/>
      <c r="E108" s="51"/>
      <c r="F108" s="51"/>
      <c r="G108" s="51"/>
      <c r="H108" s="65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>
      <c r="A109" s="16">
        <v>6</v>
      </c>
      <c r="B109" s="66" t="s">
        <v>109</v>
      </c>
      <c r="C109" s="66"/>
      <c r="D109" s="66"/>
      <c r="E109" s="66"/>
      <c r="F109" s="17" t="s">
        <v>27</v>
      </c>
      <c r="G109" s="18" t="s">
        <v>28</v>
      </c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>
      <c r="A110" s="17" t="s">
        <v>4</v>
      </c>
      <c r="B110" s="67" t="s">
        <v>110</v>
      </c>
      <c r="C110" s="67"/>
      <c r="D110" s="67"/>
      <c r="E110" s="67"/>
      <c r="F110" s="20">
        <v>0.06</v>
      </c>
      <c r="G110" s="28">
        <f>G125*F110</f>
        <v>179.71</v>
      </c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>
      <c r="A111" s="17" t="s">
        <v>6</v>
      </c>
      <c r="B111" s="67" t="s">
        <v>111</v>
      </c>
      <c r="C111" s="67"/>
      <c r="D111" s="67"/>
      <c r="E111" s="67"/>
      <c r="F111" s="20">
        <v>0.0679</v>
      </c>
      <c r="G111" s="28">
        <f>G125*F111</f>
        <v>203.38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>
      <c r="A112" s="17" t="s">
        <v>9</v>
      </c>
      <c r="B112" s="67" t="s">
        <v>145</v>
      </c>
      <c r="C112" s="67"/>
      <c r="D112" s="67"/>
      <c r="E112" s="67"/>
      <c r="F112" s="20"/>
      <c r="G112" s="28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>
      <c r="A113" s="17" t="s">
        <v>113</v>
      </c>
      <c r="B113" s="67" t="s">
        <v>114</v>
      </c>
      <c r="C113" s="67"/>
      <c r="D113" s="67"/>
      <c r="E113" s="67"/>
      <c r="F113" s="20">
        <v>0.0065</v>
      </c>
      <c r="G113" s="28">
        <f>G125*F113</f>
        <v>19.47</v>
      </c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>
      <c r="A114" s="17" t="s">
        <v>115</v>
      </c>
      <c r="B114" s="67" t="s">
        <v>116</v>
      </c>
      <c r="C114" s="67"/>
      <c r="D114" s="67"/>
      <c r="E114" s="67"/>
      <c r="F114" s="20">
        <v>0.03</v>
      </c>
      <c r="G114" s="28">
        <f>G125*F114</f>
        <v>89.86</v>
      </c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>
      <c r="A115" s="17" t="s">
        <v>117</v>
      </c>
      <c r="B115" s="67" t="s">
        <v>118</v>
      </c>
      <c r="C115" s="67"/>
      <c r="D115" s="67"/>
      <c r="E115" s="67"/>
      <c r="F115" s="20">
        <v>0.05</v>
      </c>
      <c r="G115" s="28">
        <f>G125*F115</f>
        <v>149.76</v>
      </c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>
      <c r="A116" s="52" t="s">
        <v>119</v>
      </c>
      <c r="B116" s="52"/>
      <c r="C116" s="52"/>
      <c r="D116" s="52"/>
      <c r="E116" s="52"/>
      <c r="F116" s="29">
        <f>SUM(F110:F115)</f>
        <v>0.2144</v>
      </c>
      <c r="G116" s="70">
        <f>SUM(G110:G115)</f>
        <v>642.18</v>
      </c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>
      <c r="A118" s="54" t="s">
        <v>120</v>
      </c>
      <c r="B118" s="54"/>
      <c r="C118" s="54"/>
      <c r="D118" s="54"/>
      <c r="E118" s="54"/>
      <c r="F118" s="54"/>
      <c r="G118" s="54"/>
      <c r="H118" s="71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>
      <c r="A119" s="52" t="s">
        <v>121</v>
      </c>
      <c r="B119" s="52"/>
      <c r="C119" s="52"/>
      <c r="D119" s="52"/>
      <c r="E119" s="52"/>
      <c r="F119" s="52"/>
      <c r="G119" s="18" t="s">
        <v>28</v>
      </c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>
      <c r="A120" s="17" t="s">
        <v>4</v>
      </c>
      <c r="B120" s="53" t="s">
        <v>25</v>
      </c>
      <c r="C120" s="53"/>
      <c r="D120" s="53"/>
      <c r="E120" s="53"/>
      <c r="F120" s="53"/>
      <c r="G120" s="72">
        <f>G32</f>
        <v>1461.1</v>
      </c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>
      <c r="A121" s="17" t="s">
        <v>6</v>
      </c>
      <c r="B121" s="53" t="s">
        <v>40</v>
      </c>
      <c r="C121" s="53"/>
      <c r="D121" s="53"/>
      <c r="E121" s="53"/>
      <c r="F121" s="53"/>
      <c r="G121" s="72">
        <f>G65</f>
        <v>1321.08</v>
      </c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>
      <c r="A122" s="17" t="s">
        <v>9</v>
      </c>
      <c r="B122" s="53" t="s">
        <v>73</v>
      </c>
      <c r="C122" s="53"/>
      <c r="D122" s="53"/>
      <c r="E122" s="53"/>
      <c r="F122" s="53"/>
      <c r="G122" s="28">
        <f>G75</f>
        <v>46.72</v>
      </c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>
      <c r="A123" s="17" t="s">
        <v>11</v>
      </c>
      <c r="B123" s="53" t="s">
        <v>82</v>
      </c>
      <c r="C123" s="53"/>
      <c r="D123" s="53"/>
      <c r="E123" s="53"/>
      <c r="F123" s="53"/>
      <c r="G123" s="28">
        <f>G95</f>
        <v>136.32</v>
      </c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>
      <c r="A124" s="17" t="s">
        <v>33</v>
      </c>
      <c r="B124" s="53" t="s">
        <v>100</v>
      </c>
      <c r="C124" s="53"/>
      <c r="D124" s="53"/>
      <c r="E124" s="53"/>
      <c r="F124" s="53"/>
      <c r="G124" s="28">
        <f>G106</f>
        <v>30</v>
      </c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>
      <c r="A125" s="73"/>
      <c r="B125" s="52" t="s">
        <v>122</v>
      </c>
      <c r="C125" s="52"/>
      <c r="D125" s="52"/>
      <c r="E125" s="52"/>
      <c r="F125" s="52"/>
      <c r="G125" s="74">
        <f>SUM(G120:G124)</f>
        <v>2995.22</v>
      </c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>
      <c r="A126" s="17" t="s">
        <v>35</v>
      </c>
      <c r="B126" s="53" t="s">
        <v>108</v>
      </c>
      <c r="C126" s="53"/>
      <c r="D126" s="53"/>
      <c r="E126" s="53"/>
      <c r="F126" s="53"/>
      <c r="G126" s="28">
        <f>G116</f>
        <v>642.18</v>
      </c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>
      <c r="A127" s="52" t="s">
        <v>123</v>
      </c>
      <c r="B127" s="52"/>
      <c r="C127" s="52"/>
      <c r="D127" s="52"/>
      <c r="E127" s="52"/>
      <c r="F127" s="52"/>
      <c r="G127" s="74">
        <f>G125+G126</f>
        <v>3637.4</v>
      </c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>
      <c r="A128" s="52" t="s">
        <v>154</v>
      </c>
      <c r="B128" s="52"/>
      <c r="C128" s="52"/>
      <c r="D128" s="52"/>
      <c r="E128" s="52"/>
      <c r="F128" s="52"/>
      <c r="G128" s="74">
        <f>G127*10</f>
        <v>36374</v>
      </c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>
      <c r="A129" s="52" t="s">
        <v>155</v>
      </c>
      <c r="B129" s="52"/>
      <c r="C129" s="52"/>
      <c r="D129" s="52"/>
      <c r="E129" s="52"/>
      <c r="F129" s="52"/>
      <c r="G129" s="74">
        <f>G128*12</f>
        <v>436488</v>
      </c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>
      <c r="A130" s="83" t="s">
        <v>126</v>
      </c>
      <c r="B130" s="83"/>
      <c r="C130" s="83"/>
      <c r="D130" s="83"/>
      <c r="E130" s="83"/>
      <c r="F130" s="83"/>
      <c r="G130" s="83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>
      <c r="A131" s="84" t="s">
        <v>127</v>
      </c>
      <c r="B131" s="84"/>
      <c r="C131" s="84"/>
      <c r="D131" s="84"/>
      <c r="E131" s="84"/>
      <c r="F131" s="84"/>
      <c r="G131" s="8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>
      <c r="A132" s="84" t="s">
        <v>128</v>
      </c>
      <c r="B132" s="84"/>
      <c r="C132" s="84"/>
      <c r="D132" s="84"/>
      <c r="E132" s="84"/>
      <c r="F132" s="84"/>
      <c r="G132" s="8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>
      <c r="A133" s="84" t="s">
        <v>129</v>
      </c>
      <c r="B133" s="84"/>
      <c r="C133" s="84"/>
      <c r="D133" s="84"/>
      <c r="E133" s="84"/>
      <c r="F133" s="84"/>
      <c r="G133" s="8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>
      <c r="A134" s="84" t="s">
        <v>130</v>
      </c>
      <c r="B134" s="84"/>
      <c r="C134" s="84"/>
      <c r="D134" s="84"/>
      <c r="E134" s="84"/>
      <c r="F134" s="84"/>
      <c r="G134" s="8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>
      <c r="A135" s="84" t="s">
        <v>131</v>
      </c>
      <c r="B135" s="84"/>
      <c r="C135" s="84"/>
      <c r="D135" s="84"/>
      <c r="E135" s="84"/>
      <c r="F135" s="84"/>
      <c r="G135" s="8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>
      <c r="A136" s="84" t="s">
        <v>132</v>
      </c>
      <c r="B136" s="84"/>
      <c r="C136" s="84"/>
      <c r="D136" s="84"/>
      <c r="E136" s="84"/>
      <c r="F136" s="84"/>
      <c r="G136" s="8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>
      <c r="A137" s="84" t="s">
        <v>133</v>
      </c>
      <c r="B137" s="84"/>
      <c r="C137" s="84"/>
      <c r="D137" s="84"/>
      <c r="E137" s="84"/>
      <c r="F137" s="84"/>
      <c r="G137" s="8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>
      <c r="A138" s="84" t="s">
        <v>134</v>
      </c>
      <c r="B138" s="84"/>
      <c r="C138" s="84"/>
      <c r="D138" s="84"/>
      <c r="E138" s="84"/>
      <c r="F138" s="84"/>
      <c r="G138" s="8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>
      <c r="A139" s="84" t="s">
        <v>135</v>
      </c>
      <c r="B139" s="84"/>
      <c r="C139" s="84"/>
      <c r="D139" s="84"/>
      <c r="E139" s="84"/>
      <c r="F139" s="84"/>
      <c r="G139" s="8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>
      <c r="A140" s="85" t="s">
        <v>136</v>
      </c>
      <c r="B140" s="85"/>
      <c r="C140" s="85"/>
      <c r="D140" s="85"/>
      <c r="E140" s="85"/>
      <c r="F140" s="85"/>
      <c r="G140" s="85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>
      <c r="A141" s="84" t="s">
        <v>137</v>
      </c>
      <c r="B141" s="84"/>
      <c r="C141" s="84"/>
      <c r="D141" s="84"/>
      <c r="E141" s="84"/>
      <c r="F141" s="84"/>
      <c r="G141" s="8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>
      <c r="A142" s="86" t="s">
        <v>138</v>
      </c>
      <c r="B142" s="86"/>
      <c r="C142" s="86"/>
      <c r="D142" s="86"/>
      <c r="E142" s="86"/>
      <c r="F142" s="86"/>
      <c r="G142" s="86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</sheetData>
  <mergeCells count="146">
    <mergeCell ref="C1:G1"/>
    <mergeCell ref="C2:G2"/>
    <mergeCell ref="C3:G3"/>
    <mergeCell ref="A6:G6"/>
    <mergeCell ref="B7:E7"/>
    <mergeCell ref="F7:G7"/>
    <mergeCell ref="B8:E8"/>
    <mergeCell ref="F8:G8"/>
    <mergeCell ref="B9:E9"/>
    <mergeCell ref="F9:G9"/>
    <mergeCell ref="B10:E10"/>
    <mergeCell ref="F10:G10"/>
    <mergeCell ref="A11:G11"/>
    <mergeCell ref="A12:G12"/>
    <mergeCell ref="A13:B13"/>
    <mergeCell ref="C13:D13"/>
    <mergeCell ref="E13:G13"/>
    <mergeCell ref="A14:B14"/>
    <mergeCell ref="C14:D14"/>
    <mergeCell ref="E14:G14"/>
    <mergeCell ref="A15:G15"/>
    <mergeCell ref="A16:G16"/>
    <mergeCell ref="B17:E17"/>
    <mergeCell ref="F17:G17"/>
    <mergeCell ref="B18:E18"/>
    <mergeCell ref="F18:G18"/>
    <mergeCell ref="B19:E19"/>
    <mergeCell ref="F19:G19"/>
    <mergeCell ref="B20:E20"/>
    <mergeCell ref="F20:G20"/>
    <mergeCell ref="B21:E21"/>
    <mergeCell ref="F21:G21"/>
    <mergeCell ref="A22:G22"/>
    <mergeCell ref="A23:G23"/>
    <mergeCell ref="B24:E24"/>
    <mergeCell ref="B25:E25"/>
    <mergeCell ref="B26:E26"/>
    <mergeCell ref="B27:E27"/>
    <mergeCell ref="B28:E28"/>
    <mergeCell ref="B29:E29"/>
    <mergeCell ref="B30:E30"/>
    <mergeCell ref="B31:E31"/>
    <mergeCell ref="A32:F32"/>
    <mergeCell ref="A33:G33"/>
    <mergeCell ref="A34:G34"/>
    <mergeCell ref="A35:E35"/>
    <mergeCell ref="B36:E36"/>
    <mergeCell ref="B37:E37"/>
    <mergeCell ref="A38:E38"/>
    <mergeCell ref="A39:G39"/>
    <mergeCell ref="A40:E40"/>
    <mergeCell ref="B41:E41"/>
    <mergeCell ref="B42:E42"/>
    <mergeCell ref="B43:E43"/>
    <mergeCell ref="B44:E44"/>
    <mergeCell ref="B45:E45"/>
    <mergeCell ref="B46:E46"/>
    <mergeCell ref="B47:E47"/>
    <mergeCell ref="B48:E48"/>
    <mergeCell ref="A49:E49"/>
    <mergeCell ref="A51:E51"/>
    <mergeCell ref="B52:E52"/>
    <mergeCell ref="B53:E53"/>
    <mergeCell ref="B54:E54"/>
    <mergeCell ref="B55:E55"/>
    <mergeCell ref="B56:E56"/>
    <mergeCell ref="B57:E57"/>
    <mergeCell ref="A58:F58"/>
    <mergeCell ref="A60:G60"/>
    <mergeCell ref="A61:F61"/>
    <mergeCell ref="B62:F62"/>
    <mergeCell ref="B63:F63"/>
    <mergeCell ref="B64:F64"/>
    <mergeCell ref="A65:F65"/>
    <mergeCell ref="A67:G67"/>
    <mergeCell ref="A68:E68"/>
    <mergeCell ref="B69:E69"/>
    <mergeCell ref="B70:E70"/>
    <mergeCell ref="B71:E71"/>
    <mergeCell ref="B72:E72"/>
    <mergeCell ref="B73:E73"/>
    <mergeCell ref="B74:E74"/>
    <mergeCell ref="A75:E75"/>
    <mergeCell ref="A77:G77"/>
    <mergeCell ref="A78:E78"/>
    <mergeCell ref="B79:E79"/>
    <mergeCell ref="B80:E80"/>
    <mergeCell ref="B81:E81"/>
    <mergeCell ref="B82:E82"/>
    <mergeCell ref="B83:E83"/>
    <mergeCell ref="B84:E84"/>
    <mergeCell ref="A85:E85"/>
    <mergeCell ref="A86:E86"/>
    <mergeCell ref="A87:E87"/>
    <mergeCell ref="B88:E88"/>
    <mergeCell ref="A89:E89"/>
    <mergeCell ref="A90:E90"/>
    <mergeCell ref="A91:G91"/>
    <mergeCell ref="A92:F92"/>
    <mergeCell ref="B93:F93"/>
    <mergeCell ref="B94:F94"/>
    <mergeCell ref="A95:F95"/>
    <mergeCell ref="A97:G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A106:F106"/>
    <mergeCell ref="A108:G108"/>
    <mergeCell ref="B109:E109"/>
    <mergeCell ref="B110:E110"/>
    <mergeCell ref="B111:E111"/>
    <mergeCell ref="B112:E112"/>
    <mergeCell ref="B113:E113"/>
    <mergeCell ref="B114:E114"/>
    <mergeCell ref="B115:E115"/>
    <mergeCell ref="A116:E116"/>
    <mergeCell ref="A118:G118"/>
    <mergeCell ref="A119:F119"/>
    <mergeCell ref="B120:F120"/>
    <mergeCell ref="B121:F121"/>
    <mergeCell ref="B122:F122"/>
    <mergeCell ref="B123:F123"/>
    <mergeCell ref="B124:F124"/>
    <mergeCell ref="B125:F125"/>
    <mergeCell ref="B126:F126"/>
    <mergeCell ref="A127:F127"/>
    <mergeCell ref="A128:F128"/>
    <mergeCell ref="A129:F129"/>
    <mergeCell ref="A130:G130"/>
    <mergeCell ref="A131:G131"/>
    <mergeCell ref="A132:G132"/>
    <mergeCell ref="A133:G133"/>
    <mergeCell ref="A134:G134"/>
    <mergeCell ref="A135:G135"/>
    <mergeCell ref="A136:G136"/>
    <mergeCell ref="A137:G137"/>
    <mergeCell ref="A138:G138"/>
    <mergeCell ref="A139:G139"/>
    <mergeCell ref="A140:G140"/>
    <mergeCell ref="A141:G141"/>
    <mergeCell ref="A142:G142"/>
  </mergeCells>
  <printOptions/>
  <pageMargins left="0.7" right="0.7" top="0.75" bottom="0.75" header="0.511805555555555" footer="0.511805555555555"/>
  <pageSetup horizontalDpi="300" verticalDpi="300" orientation="portrait" paperSize="9" copies="1"/>
  <rowBreaks count="1" manualBreakCount="1">
    <brk id="65" max="16383" man="1"/>
  </rowBreaks>
  <colBreaks count="1" manualBreakCount="1">
    <brk id="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1"/>
  <sheetViews>
    <sheetView tabSelected="1" workbookViewId="0" topLeftCell="A105">
      <selection activeCell="G128" sqref="G128"/>
    </sheetView>
  </sheetViews>
  <sheetFormatPr defaultColWidth="9.33203125" defaultRowHeight="12.75"/>
  <cols>
    <col min="1" max="1" width="4" style="0" customWidth="1"/>
    <col min="2" max="2" width="25.83203125" style="0" customWidth="1"/>
    <col min="3" max="3" width="12.5" style="0" customWidth="1"/>
    <col min="4" max="4" width="11.5" style="0" customWidth="1"/>
    <col min="5" max="5" width="23.33203125" style="0" customWidth="1"/>
    <col min="6" max="6" width="14.5" style="0" customWidth="1"/>
    <col min="7" max="7" width="22" style="0" customWidth="1"/>
    <col min="8" max="8" width="12.16015625" style="0" customWidth="1"/>
    <col min="9" max="9" width="8.66015625" style="0" customWidth="1"/>
    <col min="10" max="10" width="16.66015625" style="0" customWidth="1"/>
    <col min="11" max="26" width="8.66015625" style="0" customWidth="1"/>
    <col min="27" max="1025" width="14.5" style="0" customWidth="1"/>
  </cols>
  <sheetData>
    <row r="1" spans="1:26" ht="11.9" customHeight="1">
      <c r="A1" s="1"/>
      <c r="B1" s="2"/>
      <c r="C1" s="3" t="s">
        <v>0</v>
      </c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1.9" customHeight="1">
      <c r="A2" s="5"/>
      <c r="B2" s="5"/>
      <c r="C2" s="3" t="s">
        <v>139</v>
      </c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1.9" customHeight="1">
      <c r="A3" s="5"/>
      <c r="B3" s="5"/>
      <c r="C3" s="3" t="s">
        <v>140</v>
      </c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1.9" customHeight="1">
      <c r="A4" s="5"/>
      <c r="B4" s="5"/>
      <c r="C4" s="3"/>
      <c r="D4" s="3"/>
      <c r="E4" s="3"/>
      <c r="F4" s="3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1.9" customHeight="1">
      <c r="A5" s="81"/>
      <c r="B5" s="81"/>
      <c r="C5" s="81"/>
      <c r="D5" s="81"/>
      <c r="E5" s="81"/>
      <c r="F5" s="81"/>
      <c r="G5" s="81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1.9" customHeight="1">
      <c r="A6" s="81"/>
      <c r="B6" s="81"/>
      <c r="C6" s="81"/>
      <c r="D6" s="81"/>
      <c r="E6" s="81"/>
      <c r="F6" s="81"/>
      <c r="G6" s="81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.25" customHeight="1">
      <c r="A7" s="6" t="s">
        <v>3</v>
      </c>
      <c r="B7" s="6"/>
      <c r="C7" s="6"/>
      <c r="D7" s="6"/>
      <c r="E7" s="6"/>
      <c r="F7" s="6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25" customHeight="1">
      <c r="A8" s="7" t="s">
        <v>4</v>
      </c>
      <c r="B8" s="8" t="s">
        <v>5</v>
      </c>
      <c r="C8" s="8"/>
      <c r="D8" s="8"/>
      <c r="E8" s="8"/>
      <c r="F8" s="9"/>
      <c r="G8" s="9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25" customHeight="1">
      <c r="A9" s="7" t="s">
        <v>6</v>
      </c>
      <c r="B9" s="8" t="s">
        <v>7</v>
      </c>
      <c r="C9" s="8"/>
      <c r="D9" s="8"/>
      <c r="E9" s="8"/>
      <c r="F9" s="7" t="s">
        <v>8</v>
      </c>
      <c r="G9" s="7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4.25" customHeight="1">
      <c r="A10" s="7" t="s">
        <v>9</v>
      </c>
      <c r="B10" s="8" t="s">
        <v>10</v>
      </c>
      <c r="C10" s="8"/>
      <c r="D10" s="8"/>
      <c r="E10" s="8"/>
      <c r="F10" s="10">
        <v>2019</v>
      </c>
      <c r="G10" s="10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4.25" customHeight="1">
      <c r="A11" s="7" t="s">
        <v>11</v>
      </c>
      <c r="B11" s="8" t="s">
        <v>12</v>
      </c>
      <c r="C11" s="8"/>
      <c r="D11" s="8"/>
      <c r="E11" s="8"/>
      <c r="F11" s="10">
        <v>12</v>
      </c>
      <c r="G11" s="10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3.5" customHeight="1">
      <c r="A12" s="11"/>
      <c r="B12" s="11"/>
      <c r="C12" s="11"/>
      <c r="D12" s="11"/>
      <c r="E12" s="11"/>
      <c r="F12" s="11"/>
      <c r="G12" s="11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4.25" customHeight="1">
      <c r="A13" s="6" t="s">
        <v>13</v>
      </c>
      <c r="B13" s="6"/>
      <c r="C13" s="6"/>
      <c r="D13" s="6"/>
      <c r="E13" s="6"/>
      <c r="F13" s="6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8.75" customHeight="1">
      <c r="A14" s="12" t="s">
        <v>14</v>
      </c>
      <c r="B14" s="12"/>
      <c r="C14" s="12" t="s">
        <v>15</v>
      </c>
      <c r="D14" s="12"/>
      <c r="E14" s="7" t="s">
        <v>16</v>
      </c>
      <c r="F14" s="7"/>
      <c r="G14" s="7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25" customHeight="1">
      <c r="A15" s="7" t="s">
        <v>156</v>
      </c>
      <c r="B15" s="7"/>
      <c r="C15" s="7" t="s">
        <v>18</v>
      </c>
      <c r="D15" s="7"/>
      <c r="E15" s="10">
        <v>10</v>
      </c>
      <c r="F15" s="10"/>
      <c r="G15" s="10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3.5" customHeight="1">
      <c r="A16" s="11"/>
      <c r="B16" s="11"/>
      <c r="C16" s="11"/>
      <c r="D16" s="11"/>
      <c r="E16" s="11"/>
      <c r="F16" s="11"/>
      <c r="G16" s="11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.25" customHeight="1">
      <c r="A17" s="6" t="s">
        <v>19</v>
      </c>
      <c r="B17" s="6"/>
      <c r="C17" s="6"/>
      <c r="D17" s="6"/>
      <c r="E17" s="6"/>
      <c r="F17" s="6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4.25" customHeight="1">
      <c r="A18" s="10">
        <v>1</v>
      </c>
      <c r="B18" s="8" t="s">
        <v>20</v>
      </c>
      <c r="C18" s="8"/>
      <c r="D18" s="8"/>
      <c r="E18" s="8"/>
      <c r="F18" s="7" t="str">
        <f>A15</f>
        <v>Motorista</v>
      </c>
      <c r="G18" s="7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.25" customHeight="1">
      <c r="A19" s="10">
        <v>2</v>
      </c>
      <c r="B19" s="8" t="s">
        <v>21</v>
      </c>
      <c r="C19" s="8"/>
      <c r="D19" s="8"/>
      <c r="E19" s="8"/>
      <c r="F19" s="93">
        <v>2163972</v>
      </c>
      <c r="G19" s="9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4.25" customHeight="1">
      <c r="A20" s="10">
        <v>3</v>
      </c>
      <c r="B20" s="8" t="s">
        <v>22</v>
      </c>
      <c r="C20" s="8"/>
      <c r="D20" s="8"/>
      <c r="E20" s="8"/>
      <c r="F20" s="14">
        <v>2466.83</v>
      </c>
      <c r="G20" s="1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4.25" customHeight="1">
      <c r="A21" s="10">
        <v>4</v>
      </c>
      <c r="B21" s="8" t="s">
        <v>23</v>
      </c>
      <c r="C21" s="8"/>
      <c r="D21" s="8"/>
      <c r="E21" s="8"/>
      <c r="F21" s="7" t="s">
        <v>157</v>
      </c>
      <c r="G21" s="7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4.25" customHeight="1">
      <c r="A22" s="10">
        <v>5</v>
      </c>
      <c r="B22" s="8" t="s">
        <v>24</v>
      </c>
      <c r="C22" s="8"/>
      <c r="D22" s="8"/>
      <c r="E22" s="8"/>
      <c r="F22" s="15">
        <v>43952</v>
      </c>
      <c r="G22" s="15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3.5" customHeight="1">
      <c r="A23" s="11"/>
      <c r="B23" s="11"/>
      <c r="C23" s="11"/>
      <c r="D23" s="11"/>
      <c r="E23" s="11"/>
      <c r="F23" s="11"/>
      <c r="G23" s="11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4.25" customHeight="1">
      <c r="A24" s="6" t="s">
        <v>25</v>
      </c>
      <c r="B24" s="6"/>
      <c r="C24" s="6"/>
      <c r="D24" s="6"/>
      <c r="E24" s="6"/>
      <c r="F24" s="6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4.25" customHeight="1">
      <c r="A25" s="16">
        <v>1</v>
      </c>
      <c r="B25" s="17" t="s">
        <v>26</v>
      </c>
      <c r="C25" s="17"/>
      <c r="D25" s="17"/>
      <c r="E25" s="17"/>
      <c r="F25" s="17" t="s">
        <v>27</v>
      </c>
      <c r="G25" s="18" t="s">
        <v>28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4.25" customHeight="1">
      <c r="A26" s="17" t="s">
        <v>4</v>
      </c>
      <c r="B26" s="8" t="s">
        <v>29</v>
      </c>
      <c r="C26" s="8"/>
      <c r="D26" s="8"/>
      <c r="E26" s="8"/>
      <c r="F26" s="9"/>
      <c r="G26" s="19">
        <f>F20</f>
        <v>2466.83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4.25" customHeight="1">
      <c r="A27" s="17" t="s">
        <v>6</v>
      </c>
      <c r="B27" s="8" t="s">
        <v>30</v>
      </c>
      <c r="C27" s="8"/>
      <c r="D27" s="8"/>
      <c r="E27" s="8"/>
      <c r="F27" s="20">
        <v>0</v>
      </c>
      <c r="G27" s="21">
        <f>F27*$G$26</f>
        <v>0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4.25" customHeight="1">
      <c r="A28" s="17" t="s">
        <v>9</v>
      </c>
      <c r="B28" s="8" t="s">
        <v>31</v>
      </c>
      <c r="C28" s="8"/>
      <c r="D28" s="8"/>
      <c r="E28" s="8"/>
      <c r="F28" s="22">
        <v>0</v>
      </c>
      <c r="G28" s="21">
        <f>F28*$G$26</f>
        <v>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4.25" customHeight="1">
      <c r="A29" s="17" t="s">
        <v>11</v>
      </c>
      <c r="B29" s="8" t="s">
        <v>158</v>
      </c>
      <c r="C29" s="8"/>
      <c r="D29" s="8"/>
      <c r="E29" s="8"/>
      <c r="F29" s="22">
        <v>0.2</v>
      </c>
      <c r="G29" s="21">
        <f>(G26/200)*0.2*50</f>
        <v>123.34</v>
      </c>
      <c r="H29" s="4"/>
      <c r="I29" s="4"/>
      <c r="J29" s="77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4.25" customHeight="1">
      <c r="A30" s="17" t="s">
        <v>33</v>
      </c>
      <c r="B30" s="8" t="s">
        <v>34</v>
      </c>
      <c r="C30" s="8"/>
      <c r="D30" s="8"/>
      <c r="E30" s="8"/>
      <c r="F30" s="22">
        <v>0</v>
      </c>
      <c r="G30" s="21">
        <f>F30*$G$26</f>
        <v>0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4.25" customHeight="1">
      <c r="A31" s="17" t="s">
        <v>35</v>
      </c>
      <c r="B31" s="8" t="s">
        <v>36</v>
      </c>
      <c r="C31" s="8"/>
      <c r="D31" s="8"/>
      <c r="E31" s="8"/>
      <c r="F31" s="22">
        <v>0</v>
      </c>
      <c r="G31" s="21">
        <f>F31*$G$26</f>
        <v>0</v>
      </c>
      <c r="H31" s="4"/>
      <c r="I31" s="4"/>
      <c r="J31" s="77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4.25" customHeight="1">
      <c r="A32" s="17" t="s">
        <v>37</v>
      </c>
      <c r="B32" s="8" t="s">
        <v>38</v>
      </c>
      <c r="C32" s="8"/>
      <c r="D32" s="8"/>
      <c r="E32" s="8"/>
      <c r="F32" s="22">
        <v>0</v>
      </c>
      <c r="G32" s="21">
        <f>F32*$G$26</f>
        <v>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4.25" customHeight="1">
      <c r="A33" s="17" t="s">
        <v>39</v>
      </c>
      <c r="B33" s="17"/>
      <c r="C33" s="17"/>
      <c r="D33" s="17"/>
      <c r="E33" s="17"/>
      <c r="F33" s="17"/>
      <c r="G33" s="23">
        <f>SUM(G26:G32)</f>
        <v>2590.17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3.5" customHeight="1">
      <c r="A34" s="11"/>
      <c r="B34" s="11"/>
      <c r="C34" s="11"/>
      <c r="D34" s="11"/>
      <c r="E34" s="11"/>
      <c r="F34" s="11"/>
      <c r="G34" s="11"/>
      <c r="H34" s="4"/>
      <c r="I34" s="4"/>
      <c r="J34" s="2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4.25" customHeight="1">
      <c r="A35" s="6" t="s">
        <v>40</v>
      </c>
      <c r="B35" s="6"/>
      <c r="C35" s="6"/>
      <c r="D35" s="6"/>
      <c r="E35" s="6"/>
      <c r="F35" s="6"/>
      <c r="G35" s="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4.25" customHeight="1">
      <c r="A36" s="17" t="s">
        <v>41</v>
      </c>
      <c r="B36" s="17"/>
      <c r="C36" s="17"/>
      <c r="D36" s="17"/>
      <c r="E36" s="17"/>
      <c r="F36" s="17" t="s">
        <v>27</v>
      </c>
      <c r="G36" s="18" t="s">
        <v>28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4.25" customHeight="1">
      <c r="A37" s="17" t="s">
        <v>4</v>
      </c>
      <c r="B37" s="8" t="s">
        <v>42</v>
      </c>
      <c r="C37" s="8"/>
      <c r="D37" s="8"/>
      <c r="E37" s="8"/>
      <c r="F37" s="20">
        <v>0.0833</v>
      </c>
      <c r="G37" s="21">
        <f>F37*G33</f>
        <v>215.76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4.25" customHeight="1">
      <c r="A38" s="17" t="s">
        <v>6</v>
      </c>
      <c r="B38" s="8" t="s">
        <v>43</v>
      </c>
      <c r="C38" s="8"/>
      <c r="D38" s="8"/>
      <c r="E38" s="8"/>
      <c r="F38" s="20">
        <v>0.0278</v>
      </c>
      <c r="G38" s="21">
        <f>F38*G33</f>
        <v>72.01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4.25" customHeight="1">
      <c r="A39" s="18" t="s">
        <v>44</v>
      </c>
      <c r="B39" s="18"/>
      <c r="C39" s="18"/>
      <c r="D39" s="18"/>
      <c r="E39" s="18"/>
      <c r="F39" s="25">
        <f>SUM(F37:F38)</f>
        <v>0.1111</v>
      </c>
      <c r="G39" s="26">
        <f>G37+G38</f>
        <v>287.77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3.5" customHeight="1">
      <c r="A40" s="27"/>
      <c r="B40" s="27"/>
      <c r="C40" s="27"/>
      <c r="D40" s="27"/>
      <c r="E40" s="27"/>
      <c r="F40" s="27"/>
      <c r="G40" s="27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4.25" customHeight="1">
      <c r="A41" s="17" t="s">
        <v>45</v>
      </c>
      <c r="B41" s="17"/>
      <c r="C41" s="17"/>
      <c r="D41" s="17"/>
      <c r="E41" s="17"/>
      <c r="F41" s="17" t="s">
        <v>27</v>
      </c>
      <c r="G41" s="18" t="s">
        <v>28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4.25" customHeight="1">
      <c r="A42" s="17" t="s">
        <v>4</v>
      </c>
      <c r="B42" s="8" t="s">
        <v>46</v>
      </c>
      <c r="C42" s="8"/>
      <c r="D42" s="8"/>
      <c r="E42" s="8"/>
      <c r="F42" s="20">
        <v>0.2</v>
      </c>
      <c r="G42" s="28">
        <f>($G$33+$G$39)*F42</f>
        <v>575.59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4.25" customHeight="1">
      <c r="A43" s="17" t="s">
        <v>6</v>
      </c>
      <c r="B43" s="8" t="s">
        <v>47</v>
      </c>
      <c r="C43" s="8"/>
      <c r="D43" s="8"/>
      <c r="E43" s="8"/>
      <c r="F43" s="20">
        <v>0.025</v>
      </c>
      <c r="G43" s="28">
        <f>($G$33+$G$39)*F43</f>
        <v>71.95</v>
      </c>
      <c r="H43" s="4"/>
      <c r="I43" s="4"/>
      <c r="J43" s="2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4.25" customHeight="1">
      <c r="A44" s="17" t="s">
        <v>9</v>
      </c>
      <c r="B44" s="8" t="s">
        <v>48</v>
      </c>
      <c r="C44" s="8"/>
      <c r="D44" s="8"/>
      <c r="E44" s="8"/>
      <c r="F44" s="20">
        <v>0.03</v>
      </c>
      <c r="G44" s="28">
        <f>($G$33+$G$39)*F44</f>
        <v>86.34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4.25" customHeight="1">
      <c r="A45" s="17" t="s">
        <v>11</v>
      </c>
      <c r="B45" s="8" t="s">
        <v>49</v>
      </c>
      <c r="C45" s="8"/>
      <c r="D45" s="8"/>
      <c r="E45" s="8"/>
      <c r="F45" s="20">
        <v>0.015</v>
      </c>
      <c r="G45" s="28">
        <f>($G$33+$G$39)*F45</f>
        <v>43.17</v>
      </c>
      <c r="H45" s="4"/>
      <c r="I45" s="4"/>
      <c r="J45" s="2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4.25" customHeight="1">
      <c r="A46" s="17" t="s">
        <v>33</v>
      </c>
      <c r="B46" s="8" t="s">
        <v>50</v>
      </c>
      <c r="C46" s="8"/>
      <c r="D46" s="8"/>
      <c r="E46" s="8"/>
      <c r="F46" s="20">
        <v>0.01</v>
      </c>
      <c r="G46" s="28">
        <f>($G$33+$G$39)*F46</f>
        <v>28.78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4.25" customHeight="1">
      <c r="A47" s="17" t="s">
        <v>35</v>
      </c>
      <c r="B47" s="8" t="s">
        <v>51</v>
      </c>
      <c r="C47" s="8"/>
      <c r="D47" s="8"/>
      <c r="E47" s="8"/>
      <c r="F47" s="20">
        <v>0.006</v>
      </c>
      <c r="G47" s="28">
        <f>($G$33+$G$39)*F47</f>
        <v>17.27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4.25" customHeight="1">
      <c r="A48" s="17" t="s">
        <v>37</v>
      </c>
      <c r="B48" s="8" t="s">
        <v>52</v>
      </c>
      <c r="C48" s="8"/>
      <c r="D48" s="8"/>
      <c r="E48" s="8"/>
      <c r="F48" s="20">
        <v>0.002</v>
      </c>
      <c r="G48" s="28">
        <f>($G$33+$G$39)*F48</f>
        <v>5.76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4.25" customHeight="1">
      <c r="A49" s="17" t="s">
        <v>53</v>
      </c>
      <c r="B49" s="8" t="s">
        <v>54</v>
      </c>
      <c r="C49" s="8"/>
      <c r="D49" s="8"/>
      <c r="E49" s="8"/>
      <c r="F49" s="20">
        <v>0.08</v>
      </c>
      <c r="G49" s="28">
        <f>($G$33+$G$39)*F49</f>
        <v>230.24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4.25" customHeight="1">
      <c r="A50" s="17" t="s">
        <v>55</v>
      </c>
      <c r="B50" s="17"/>
      <c r="C50" s="17"/>
      <c r="D50" s="17"/>
      <c r="E50" s="17"/>
      <c r="F50" s="29">
        <v>0.368</v>
      </c>
      <c r="G50" s="74">
        <f>SUM(G42:G49)</f>
        <v>1059.1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>
      <c r="A52" s="31" t="s">
        <v>56</v>
      </c>
      <c r="B52" s="31"/>
      <c r="C52" s="31"/>
      <c r="D52" s="31"/>
      <c r="E52" s="31"/>
      <c r="F52" s="32"/>
      <c r="G52" s="33" t="s">
        <v>28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>
      <c r="A53" s="34" t="s">
        <v>4</v>
      </c>
      <c r="B53" s="35" t="s">
        <v>57</v>
      </c>
      <c r="C53" s="35"/>
      <c r="D53" s="35"/>
      <c r="E53" s="35"/>
      <c r="F53" s="36" t="s">
        <v>58</v>
      </c>
      <c r="G53" s="37">
        <f>(22*5*2)-(G26*0.06)</f>
        <v>71.99</v>
      </c>
      <c r="H53" s="9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>
      <c r="A54" s="34" t="s">
        <v>6</v>
      </c>
      <c r="B54" s="35" t="s">
        <v>59</v>
      </c>
      <c r="C54" s="35"/>
      <c r="D54" s="35"/>
      <c r="E54" s="35"/>
      <c r="F54" s="36" t="s">
        <v>58</v>
      </c>
      <c r="G54" s="37">
        <f>22*19.5</f>
        <v>429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>
      <c r="A55" s="34" t="s">
        <v>9</v>
      </c>
      <c r="B55" s="35" t="s">
        <v>60</v>
      </c>
      <c r="C55" s="35"/>
      <c r="D55" s="35"/>
      <c r="E55" s="35"/>
      <c r="F55" s="36" t="s">
        <v>58</v>
      </c>
      <c r="G55" s="37">
        <v>0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>
      <c r="A56" s="34" t="s">
        <v>11</v>
      </c>
      <c r="B56" s="35" t="s">
        <v>61</v>
      </c>
      <c r="C56" s="35"/>
      <c r="D56" s="35"/>
      <c r="E56" s="35"/>
      <c r="F56" s="36" t="s">
        <v>58</v>
      </c>
      <c r="G56" s="37">
        <v>0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>
      <c r="A57" s="34" t="s">
        <v>33</v>
      </c>
      <c r="B57" s="35" t="s">
        <v>62</v>
      </c>
      <c r="C57" s="35"/>
      <c r="D57" s="35"/>
      <c r="E57" s="35"/>
      <c r="F57" s="36" t="s">
        <v>58</v>
      </c>
      <c r="G57" s="37">
        <v>0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>
      <c r="A58" s="34" t="s">
        <v>35</v>
      </c>
      <c r="B58" s="35" t="s">
        <v>38</v>
      </c>
      <c r="C58" s="35"/>
      <c r="D58" s="35"/>
      <c r="E58" s="35"/>
      <c r="F58" s="36" t="s">
        <v>58</v>
      </c>
      <c r="G58" s="37">
        <v>0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>
      <c r="A59" s="31" t="s">
        <v>63</v>
      </c>
      <c r="B59" s="31"/>
      <c r="C59" s="31"/>
      <c r="D59" s="31"/>
      <c r="E59" s="31"/>
      <c r="F59" s="31"/>
      <c r="G59" s="38">
        <f>SUM(G53:G58)</f>
        <v>500.99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>
      <c r="A61" s="31" t="s">
        <v>64</v>
      </c>
      <c r="B61" s="31"/>
      <c r="C61" s="31"/>
      <c r="D61" s="31"/>
      <c r="E61" s="31"/>
      <c r="F61" s="31"/>
      <c r="G61" s="31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>
      <c r="A62" s="39" t="s">
        <v>65</v>
      </c>
      <c r="B62" s="39"/>
      <c r="C62" s="39"/>
      <c r="D62" s="39"/>
      <c r="E62" s="39"/>
      <c r="F62" s="39"/>
      <c r="G62" s="33" t="s">
        <v>28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>
      <c r="A63" s="33" t="s">
        <v>66</v>
      </c>
      <c r="B63" s="35" t="s">
        <v>67</v>
      </c>
      <c r="C63" s="35"/>
      <c r="D63" s="35"/>
      <c r="E63" s="35"/>
      <c r="F63" s="35"/>
      <c r="G63" s="40">
        <f>G39</f>
        <v>287.77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>
      <c r="A64" s="33" t="s">
        <v>68</v>
      </c>
      <c r="B64" s="35" t="s">
        <v>69</v>
      </c>
      <c r="C64" s="35"/>
      <c r="D64" s="35"/>
      <c r="E64" s="35"/>
      <c r="F64" s="35"/>
      <c r="G64" s="40">
        <f>G50</f>
        <v>1059.1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>
      <c r="A65" s="33" t="s">
        <v>70</v>
      </c>
      <c r="B65" s="35" t="s">
        <v>71</v>
      </c>
      <c r="C65" s="35"/>
      <c r="D65" s="35"/>
      <c r="E65" s="35"/>
      <c r="F65" s="35"/>
      <c r="G65" s="40">
        <f>G59</f>
        <v>500.99</v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>
      <c r="A66" s="31" t="s">
        <v>72</v>
      </c>
      <c r="B66" s="31"/>
      <c r="C66" s="31"/>
      <c r="D66" s="31"/>
      <c r="E66" s="31"/>
      <c r="F66" s="31"/>
      <c r="G66" s="41">
        <f>SUM(G63:G65)</f>
        <v>1847.86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>
      <c r="A68" s="31" t="s">
        <v>73</v>
      </c>
      <c r="B68" s="31"/>
      <c r="C68" s="31"/>
      <c r="D68" s="31"/>
      <c r="E68" s="31"/>
      <c r="F68" s="31"/>
      <c r="G68" s="31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>
      <c r="A69" s="42" t="s">
        <v>74</v>
      </c>
      <c r="B69" s="42"/>
      <c r="C69" s="42"/>
      <c r="D69" s="42"/>
      <c r="E69" s="42"/>
      <c r="F69" s="34" t="s">
        <v>27</v>
      </c>
      <c r="G69" s="33" t="s">
        <v>28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>
      <c r="A70" s="34" t="s">
        <v>4</v>
      </c>
      <c r="B70" s="35" t="s">
        <v>75</v>
      </c>
      <c r="C70" s="35"/>
      <c r="D70" s="35"/>
      <c r="E70" s="35"/>
      <c r="F70" s="43">
        <v>0.0042</v>
      </c>
      <c r="G70" s="44">
        <f>G33*F70</f>
        <v>10.88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>
      <c r="A71" s="34" t="s">
        <v>6</v>
      </c>
      <c r="B71" s="35" t="s">
        <v>76</v>
      </c>
      <c r="C71" s="35"/>
      <c r="D71" s="35"/>
      <c r="E71" s="35"/>
      <c r="F71" s="45">
        <v>0.000336</v>
      </c>
      <c r="G71" s="44">
        <f>F71*G33</f>
        <v>0.87</v>
      </c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>
      <c r="A72" s="34" t="s">
        <v>9</v>
      </c>
      <c r="B72" s="35" t="s">
        <v>77</v>
      </c>
      <c r="C72" s="35"/>
      <c r="D72" s="35"/>
      <c r="E72" s="35"/>
      <c r="F72" s="46">
        <v>0.00016</v>
      </c>
      <c r="G72" s="44">
        <f>F72*G33</f>
        <v>0.41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>
      <c r="A73" s="34" t="s">
        <v>11</v>
      </c>
      <c r="B73" s="35" t="s">
        <v>78</v>
      </c>
      <c r="C73" s="35"/>
      <c r="D73" s="35"/>
      <c r="E73" s="35"/>
      <c r="F73" s="43">
        <v>0.0194</v>
      </c>
      <c r="G73" s="44">
        <f>F73*G33</f>
        <v>50.25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>
      <c r="A74" s="47" t="s">
        <v>33</v>
      </c>
      <c r="B74" s="35" t="s">
        <v>79</v>
      </c>
      <c r="C74" s="35"/>
      <c r="D74" s="35"/>
      <c r="E74" s="35"/>
      <c r="F74" s="48">
        <v>0.0071</v>
      </c>
      <c r="G74" s="88">
        <f>F74*G33</f>
        <v>18.39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>
      <c r="A75" s="34" t="s">
        <v>35</v>
      </c>
      <c r="B75" s="35" t="s">
        <v>80</v>
      </c>
      <c r="C75" s="35"/>
      <c r="D75" s="35"/>
      <c r="E75" s="35"/>
      <c r="F75" s="46">
        <v>0.00078</v>
      </c>
      <c r="G75" s="44">
        <f>F75*G33</f>
        <v>2.02</v>
      </c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>
      <c r="A76" s="42" t="s">
        <v>81</v>
      </c>
      <c r="B76" s="42"/>
      <c r="C76" s="42"/>
      <c r="D76" s="42"/>
      <c r="E76" s="42"/>
      <c r="F76" s="89">
        <f>SUM(F70:F75)</f>
        <v>0.032</v>
      </c>
      <c r="G76" s="50">
        <f>SUM(G70:G75)</f>
        <v>82.82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>
      <c r="A78" s="51" t="s">
        <v>82</v>
      </c>
      <c r="B78" s="51"/>
      <c r="C78" s="51"/>
      <c r="D78" s="51"/>
      <c r="E78" s="51"/>
      <c r="F78" s="51"/>
      <c r="G78" s="51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>
      <c r="A79" s="52" t="s">
        <v>83</v>
      </c>
      <c r="B79" s="52"/>
      <c r="C79" s="52"/>
      <c r="D79" s="52"/>
      <c r="E79" s="52"/>
      <c r="F79" s="17" t="s">
        <v>27</v>
      </c>
      <c r="G79" s="18" t="s">
        <v>28</v>
      </c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>
      <c r="A80" s="17" t="s">
        <v>4</v>
      </c>
      <c r="B80" s="53" t="s">
        <v>84</v>
      </c>
      <c r="C80" s="53"/>
      <c r="D80" s="53"/>
      <c r="E80" s="53"/>
      <c r="F80" s="20">
        <v>0.0833</v>
      </c>
      <c r="G80" s="28">
        <f>F80*G33</f>
        <v>215.76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>
      <c r="A81" s="17" t="s">
        <v>6</v>
      </c>
      <c r="B81" s="53" t="s">
        <v>85</v>
      </c>
      <c r="C81" s="53"/>
      <c r="D81" s="53"/>
      <c r="E81" s="53"/>
      <c r="F81" s="20">
        <v>0.0082</v>
      </c>
      <c r="G81" s="28">
        <f>F81*G33</f>
        <v>21.24</v>
      </c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>
      <c r="A82" s="17" t="s">
        <v>9</v>
      </c>
      <c r="B82" s="53" t="s">
        <v>86</v>
      </c>
      <c r="C82" s="53"/>
      <c r="D82" s="53"/>
      <c r="E82" s="53"/>
      <c r="F82" s="20">
        <v>0.0002</v>
      </c>
      <c r="G82" s="28">
        <f>F82*G33</f>
        <v>0.52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>
      <c r="A83" s="17" t="s">
        <v>11</v>
      </c>
      <c r="B83" s="53" t="s">
        <v>87</v>
      </c>
      <c r="C83" s="53"/>
      <c r="D83" s="53"/>
      <c r="E83" s="53"/>
      <c r="F83" s="20">
        <v>0.0003</v>
      </c>
      <c r="G83" s="28">
        <f>F83*G33</f>
        <v>0.78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>
      <c r="A84" s="17" t="s">
        <v>33</v>
      </c>
      <c r="B84" s="53" t="s">
        <v>88</v>
      </c>
      <c r="C84" s="53"/>
      <c r="D84" s="53"/>
      <c r="E84" s="53"/>
      <c r="F84" s="20">
        <v>0.0013</v>
      </c>
      <c r="G84" s="28">
        <f>F84*G33</f>
        <v>3.37</v>
      </c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>
      <c r="A85" s="17" t="s">
        <v>35</v>
      </c>
      <c r="B85" s="53" t="s">
        <v>89</v>
      </c>
      <c r="C85" s="53"/>
      <c r="D85" s="53"/>
      <c r="E85" s="53"/>
      <c r="F85" s="20"/>
      <c r="G85" s="28">
        <f>F85*G33</f>
        <v>0</v>
      </c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>
      <c r="A86" s="52" t="s">
        <v>90</v>
      </c>
      <c r="B86" s="52"/>
      <c r="C86" s="52"/>
      <c r="D86" s="52"/>
      <c r="E86" s="52"/>
      <c r="F86" s="29">
        <f>SUM(F80:F85)</f>
        <v>0.0933</v>
      </c>
      <c r="G86" s="30">
        <f>SUM(G80:G85)</f>
        <v>241.67</v>
      </c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>
      <c r="A87" s="27"/>
      <c r="B87" s="27"/>
      <c r="C87" s="27"/>
      <c r="D87" s="27"/>
      <c r="E87" s="27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>
      <c r="A88" s="52" t="s">
        <v>91</v>
      </c>
      <c r="B88" s="52"/>
      <c r="C88" s="52"/>
      <c r="D88" s="52"/>
      <c r="E88" s="52"/>
      <c r="F88" s="17" t="s">
        <v>27</v>
      </c>
      <c r="G88" s="18" t="s">
        <v>28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>
      <c r="A89" s="17" t="s">
        <v>4</v>
      </c>
      <c r="B89" s="53" t="s">
        <v>92</v>
      </c>
      <c r="C89" s="53"/>
      <c r="D89" s="53"/>
      <c r="E89" s="53"/>
      <c r="F89" s="20">
        <v>0</v>
      </c>
      <c r="G89" s="28">
        <v>0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>
      <c r="A90" s="52" t="s">
        <v>93</v>
      </c>
      <c r="B90" s="52"/>
      <c r="C90" s="52"/>
      <c r="D90" s="52"/>
      <c r="E90" s="52"/>
      <c r="F90" s="29">
        <v>0</v>
      </c>
      <c r="G90" s="30">
        <v>0</v>
      </c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>
      <c r="A91" s="27"/>
      <c r="B91" s="27"/>
      <c r="C91" s="27"/>
      <c r="D91" s="27"/>
      <c r="E91" s="27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>
      <c r="A92" s="54" t="s">
        <v>94</v>
      </c>
      <c r="B92" s="54"/>
      <c r="C92" s="54"/>
      <c r="D92" s="54"/>
      <c r="E92" s="54"/>
      <c r="F92" s="54"/>
      <c r="G92" s="5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>
      <c r="A93" s="52" t="s">
        <v>95</v>
      </c>
      <c r="B93" s="52"/>
      <c r="C93" s="52"/>
      <c r="D93" s="52"/>
      <c r="E93" s="52"/>
      <c r="F93" s="52"/>
      <c r="G93" s="18" t="s">
        <v>28</v>
      </c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>
      <c r="A94" s="18" t="s">
        <v>96</v>
      </c>
      <c r="B94" s="53" t="s">
        <v>85</v>
      </c>
      <c r="C94" s="53"/>
      <c r="D94" s="53"/>
      <c r="E94" s="53"/>
      <c r="F94" s="53"/>
      <c r="G94" s="55">
        <f>G86</f>
        <v>241.67</v>
      </c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>
      <c r="A95" s="18" t="s">
        <v>97</v>
      </c>
      <c r="B95" s="53" t="s">
        <v>98</v>
      </c>
      <c r="C95" s="53"/>
      <c r="D95" s="53"/>
      <c r="E95" s="53"/>
      <c r="F95" s="53"/>
      <c r="G95" s="55">
        <f>G90</f>
        <v>0</v>
      </c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>
      <c r="A96" s="52" t="s">
        <v>99</v>
      </c>
      <c r="B96" s="52"/>
      <c r="C96" s="52"/>
      <c r="D96" s="52"/>
      <c r="E96" s="52"/>
      <c r="F96" s="52"/>
      <c r="G96" s="30">
        <f>SUM(G94:G95)</f>
        <v>241.67</v>
      </c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>
      <c r="A98" s="56" t="s">
        <v>100</v>
      </c>
      <c r="B98" s="56"/>
      <c r="C98" s="56"/>
      <c r="D98" s="56"/>
      <c r="E98" s="56"/>
      <c r="F98" s="56"/>
      <c r="G98" s="56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>
      <c r="A99" s="57">
        <v>5</v>
      </c>
      <c r="B99" s="58" t="s">
        <v>101</v>
      </c>
      <c r="C99" s="58"/>
      <c r="D99" s="58"/>
      <c r="E99" s="58"/>
      <c r="F99" s="58"/>
      <c r="G99" s="59" t="s">
        <v>28</v>
      </c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>
      <c r="A100" s="17" t="s">
        <v>4</v>
      </c>
      <c r="B100" s="60" t="s">
        <v>102</v>
      </c>
      <c r="C100" s="60"/>
      <c r="D100" s="60"/>
      <c r="E100" s="60"/>
      <c r="F100" s="60"/>
      <c r="G100" s="61">
        <f>(38.5*2)/12</f>
        <v>6.42</v>
      </c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>
      <c r="A101" s="17" t="s">
        <v>6</v>
      </c>
      <c r="B101" s="60" t="s">
        <v>103</v>
      </c>
      <c r="C101" s="60"/>
      <c r="D101" s="60"/>
      <c r="E101" s="60"/>
      <c r="F101" s="60"/>
      <c r="G101" s="61">
        <f>(45*2)/12</f>
        <v>7.5</v>
      </c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>
      <c r="A102" s="17" t="s">
        <v>9</v>
      </c>
      <c r="B102" s="60" t="s">
        <v>104</v>
      </c>
      <c r="C102" s="60"/>
      <c r="D102" s="60"/>
      <c r="E102" s="60"/>
      <c r="F102" s="60"/>
      <c r="G102" s="61">
        <f>(18*2)/12</f>
        <v>3</v>
      </c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>
      <c r="A103" s="17" t="s">
        <v>11</v>
      </c>
      <c r="B103" s="60" t="s">
        <v>159</v>
      </c>
      <c r="C103" s="60"/>
      <c r="D103" s="60"/>
      <c r="E103" s="60"/>
      <c r="F103" s="60"/>
      <c r="G103" s="61">
        <f>(69*2)/12</f>
        <v>11.5</v>
      </c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>
      <c r="A104" s="95" t="s">
        <v>37</v>
      </c>
      <c r="B104" s="92" t="s">
        <v>38</v>
      </c>
      <c r="C104" s="92"/>
      <c r="D104" s="92"/>
      <c r="E104" s="92"/>
      <c r="F104" s="92"/>
      <c r="G104" s="61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>
      <c r="A105" s="18" t="s">
        <v>160</v>
      </c>
      <c r="B105" s="18"/>
      <c r="C105" s="18"/>
      <c r="D105" s="18"/>
      <c r="E105" s="18"/>
      <c r="F105" s="18"/>
      <c r="G105" s="64">
        <f>SUM(G100:G104)</f>
        <v>28.42</v>
      </c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>
      <c r="A107" s="51" t="s">
        <v>108</v>
      </c>
      <c r="B107" s="51"/>
      <c r="C107" s="51"/>
      <c r="D107" s="51"/>
      <c r="E107" s="51"/>
      <c r="F107" s="51"/>
      <c r="G107" s="51"/>
      <c r="H107" s="65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>
      <c r="A108" s="16">
        <v>6</v>
      </c>
      <c r="B108" s="66" t="s">
        <v>109</v>
      </c>
      <c r="C108" s="66"/>
      <c r="D108" s="66"/>
      <c r="E108" s="66"/>
      <c r="F108" s="17" t="s">
        <v>27</v>
      </c>
      <c r="G108" s="18" t="s">
        <v>28</v>
      </c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>
      <c r="A109" s="17" t="s">
        <v>4</v>
      </c>
      <c r="B109" s="67" t="s">
        <v>110</v>
      </c>
      <c r="C109" s="67"/>
      <c r="D109" s="67"/>
      <c r="E109" s="67"/>
      <c r="F109" s="20">
        <v>0.06</v>
      </c>
      <c r="G109" s="28">
        <f>G124*F109</f>
        <v>287.46</v>
      </c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>
      <c r="A110" s="17" t="s">
        <v>6</v>
      </c>
      <c r="B110" s="67" t="s">
        <v>111</v>
      </c>
      <c r="C110" s="67"/>
      <c r="D110" s="67"/>
      <c r="E110" s="67"/>
      <c r="F110" s="20">
        <v>0.0679</v>
      </c>
      <c r="G110" s="28">
        <f>G124*F110</f>
        <v>325.3</v>
      </c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>
      <c r="A111" s="17" t="s">
        <v>9</v>
      </c>
      <c r="B111" s="67" t="s">
        <v>145</v>
      </c>
      <c r="C111" s="67"/>
      <c r="D111" s="67"/>
      <c r="E111" s="67"/>
      <c r="F111" s="20"/>
      <c r="G111" s="28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>
      <c r="A112" s="17" t="s">
        <v>113</v>
      </c>
      <c r="B112" s="67" t="s">
        <v>114</v>
      </c>
      <c r="C112" s="67"/>
      <c r="D112" s="67"/>
      <c r="E112" s="67"/>
      <c r="F112" s="20">
        <v>0.0065</v>
      </c>
      <c r="G112" s="28">
        <f>G124*F112</f>
        <v>31.14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>
      <c r="A113" s="17" t="s">
        <v>115</v>
      </c>
      <c r="B113" s="67" t="s">
        <v>116</v>
      </c>
      <c r="C113" s="67"/>
      <c r="D113" s="67"/>
      <c r="E113" s="67"/>
      <c r="F113" s="20">
        <v>0.03</v>
      </c>
      <c r="G113" s="28">
        <f>G124*F113</f>
        <v>143.73</v>
      </c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>
      <c r="A114" s="17" t="s">
        <v>117</v>
      </c>
      <c r="B114" s="67" t="s">
        <v>118</v>
      </c>
      <c r="C114" s="67"/>
      <c r="D114" s="67"/>
      <c r="E114" s="67"/>
      <c r="F114" s="20">
        <v>0.05</v>
      </c>
      <c r="G114" s="28">
        <f>G124*F114</f>
        <v>239.55</v>
      </c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>
      <c r="A115" s="52" t="s">
        <v>119</v>
      </c>
      <c r="B115" s="52"/>
      <c r="C115" s="52"/>
      <c r="D115" s="52"/>
      <c r="E115" s="52"/>
      <c r="F115" s="29">
        <f>SUM(F109:F114)</f>
        <v>0.2144</v>
      </c>
      <c r="G115" s="70">
        <f>SUM(G109:G114)</f>
        <v>1027.18</v>
      </c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>
      <c r="A117" s="54" t="s">
        <v>120</v>
      </c>
      <c r="B117" s="54"/>
      <c r="C117" s="54"/>
      <c r="D117" s="54"/>
      <c r="E117" s="54"/>
      <c r="F117" s="54"/>
      <c r="G117" s="54"/>
      <c r="H117" s="71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>
      <c r="A118" s="52" t="s">
        <v>121</v>
      </c>
      <c r="B118" s="52"/>
      <c r="C118" s="52"/>
      <c r="D118" s="52"/>
      <c r="E118" s="52"/>
      <c r="F118" s="52"/>
      <c r="G118" s="18" t="s">
        <v>28</v>
      </c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>
      <c r="A119" s="17" t="s">
        <v>4</v>
      </c>
      <c r="B119" s="53" t="s">
        <v>25</v>
      </c>
      <c r="C119" s="53"/>
      <c r="D119" s="53"/>
      <c r="E119" s="53"/>
      <c r="F119" s="53"/>
      <c r="G119" s="72">
        <f>G33</f>
        <v>2590.17</v>
      </c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>
      <c r="A120" s="17" t="s">
        <v>6</v>
      </c>
      <c r="B120" s="53" t="s">
        <v>40</v>
      </c>
      <c r="C120" s="53"/>
      <c r="D120" s="53"/>
      <c r="E120" s="53"/>
      <c r="F120" s="53"/>
      <c r="G120" s="72">
        <f>G66</f>
        <v>1847.86</v>
      </c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>
      <c r="A121" s="17" t="s">
        <v>9</v>
      </c>
      <c r="B121" s="53" t="s">
        <v>73</v>
      </c>
      <c r="C121" s="53"/>
      <c r="D121" s="53"/>
      <c r="E121" s="53"/>
      <c r="F121" s="53"/>
      <c r="G121" s="28">
        <f>G76</f>
        <v>82.82</v>
      </c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>
      <c r="A122" s="17" t="s">
        <v>11</v>
      </c>
      <c r="B122" s="53" t="s">
        <v>82</v>
      </c>
      <c r="C122" s="53"/>
      <c r="D122" s="53"/>
      <c r="E122" s="53"/>
      <c r="F122" s="53"/>
      <c r="G122" s="28">
        <f>G96</f>
        <v>241.67</v>
      </c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>
      <c r="A123" s="17" t="s">
        <v>33</v>
      </c>
      <c r="B123" s="53" t="s">
        <v>100</v>
      </c>
      <c r="C123" s="53"/>
      <c r="D123" s="53"/>
      <c r="E123" s="53"/>
      <c r="F123" s="53"/>
      <c r="G123" s="28">
        <f>G105</f>
        <v>28.42</v>
      </c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>
      <c r="A124" s="73"/>
      <c r="B124" s="52" t="s">
        <v>122</v>
      </c>
      <c r="C124" s="52"/>
      <c r="D124" s="52"/>
      <c r="E124" s="52"/>
      <c r="F124" s="52"/>
      <c r="G124" s="74">
        <f>SUM(G119:G123)</f>
        <v>4790.94</v>
      </c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>
      <c r="A125" s="17" t="s">
        <v>35</v>
      </c>
      <c r="B125" s="53" t="s">
        <v>108</v>
      </c>
      <c r="C125" s="53"/>
      <c r="D125" s="53"/>
      <c r="E125" s="53"/>
      <c r="F125" s="53"/>
      <c r="G125" s="72">
        <f>G115</f>
        <v>1027.18</v>
      </c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>
      <c r="A126" s="52" t="s">
        <v>123</v>
      </c>
      <c r="B126" s="52"/>
      <c r="C126" s="52"/>
      <c r="D126" s="52"/>
      <c r="E126" s="52"/>
      <c r="F126" s="52"/>
      <c r="G126" s="74">
        <f>G124+G125</f>
        <v>5818.12</v>
      </c>
      <c r="H126" s="75"/>
      <c r="I126" s="75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>
      <c r="A127" s="52" t="s">
        <v>161</v>
      </c>
      <c r="B127" s="52"/>
      <c r="C127" s="52"/>
      <c r="D127" s="52"/>
      <c r="E127" s="52"/>
      <c r="F127" s="52"/>
      <c r="G127" s="74">
        <f>G126*10</f>
        <v>58181.2</v>
      </c>
      <c r="H127" s="75"/>
      <c r="I127" s="75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>
      <c r="A128" s="52" t="s">
        <v>162</v>
      </c>
      <c r="B128" s="52"/>
      <c r="C128" s="52"/>
      <c r="D128" s="52"/>
      <c r="E128" s="52"/>
      <c r="F128" s="52"/>
      <c r="G128" s="74">
        <v>698174.4</v>
      </c>
      <c r="H128" s="4"/>
      <c r="I128" s="4"/>
      <c r="J128" s="2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>
      <c r="A129" s="83" t="s">
        <v>126</v>
      </c>
      <c r="B129" s="83"/>
      <c r="C129" s="83"/>
      <c r="D129" s="83"/>
      <c r="E129" s="83"/>
      <c r="F129" s="83"/>
      <c r="G129" s="83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>
      <c r="A130" s="84" t="s">
        <v>127</v>
      </c>
      <c r="B130" s="84"/>
      <c r="C130" s="84"/>
      <c r="D130" s="84"/>
      <c r="E130" s="84"/>
      <c r="F130" s="84"/>
      <c r="G130" s="8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>
      <c r="A131" s="84" t="s">
        <v>128</v>
      </c>
      <c r="B131" s="84"/>
      <c r="C131" s="84"/>
      <c r="D131" s="84"/>
      <c r="E131" s="84"/>
      <c r="F131" s="84"/>
      <c r="G131" s="8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>
      <c r="A132" s="84" t="s">
        <v>129</v>
      </c>
      <c r="B132" s="84"/>
      <c r="C132" s="84"/>
      <c r="D132" s="84"/>
      <c r="E132" s="84"/>
      <c r="F132" s="84"/>
      <c r="G132" s="8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>
      <c r="A133" s="84" t="s">
        <v>130</v>
      </c>
      <c r="B133" s="84"/>
      <c r="C133" s="84"/>
      <c r="D133" s="84"/>
      <c r="E133" s="84"/>
      <c r="F133" s="84"/>
      <c r="G133" s="8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>
      <c r="A134" s="84" t="s">
        <v>131</v>
      </c>
      <c r="B134" s="84"/>
      <c r="C134" s="84"/>
      <c r="D134" s="84"/>
      <c r="E134" s="84"/>
      <c r="F134" s="84"/>
      <c r="G134" s="8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>
      <c r="A135" s="84" t="s">
        <v>132</v>
      </c>
      <c r="B135" s="84"/>
      <c r="C135" s="84"/>
      <c r="D135" s="84"/>
      <c r="E135" s="84"/>
      <c r="F135" s="84"/>
      <c r="G135" s="8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>
      <c r="A136" s="84" t="s">
        <v>133</v>
      </c>
      <c r="B136" s="84"/>
      <c r="C136" s="84"/>
      <c r="D136" s="84"/>
      <c r="E136" s="84"/>
      <c r="F136" s="84"/>
      <c r="G136" s="8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>
      <c r="A137" s="84" t="s">
        <v>134</v>
      </c>
      <c r="B137" s="84"/>
      <c r="C137" s="84"/>
      <c r="D137" s="84"/>
      <c r="E137" s="84"/>
      <c r="F137" s="84"/>
      <c r="G137" s="8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>
      <c r="A138" s="84" t="s">
        <v>135</v>
      </c>
      <c r="B138" s="84"/>
      <c r="C138" s="84"/>
      <c r="D138" s="84"/>
      <c r="E138" s="84"/>
      <c r="F138" s="84"/>
      <c r="G138" s="8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>
      <c r="A139" s="85" t="s">
        <v>136</v>
      </c>
      <c r="B139" s="85"/>
      <c r="C139" s="85"/>
      <c r="D139" s="85"/>
      <c r="E139" s="85"/>
      <c r="F139" s="85"/>
      <c r="G139" s="85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>
      <c r="A140" s="84" t="s">
        <v>137</v>
      </c>
      <c r="B140" s="84"/>
      <c r="C140" s="84"/>
      <c r="D140" s="84"/>
      <c r="E140" s="84"/>
      <c r="F140" s="84"/>
      <c r="G140" s="8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>
      <c r="A141" s="86" t="s">
        <v>138</v>
      </c>
      <c r="B141" s="86"/>
      <c r="C141" s="86"/>
      <c r="D141" s="86"/>
      <c r="E141" s="86"/>
      <c r="F141" s="86"/>
      <c r="G141" s="86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</sheetData>
  <mergeCells count="144">
    <mergeCell ref="C1:G1"/>
    <mergeCell ref="C2:G2"/>
    <mergeCell ref="C3:G3"/>
    <mergeCell ref="A7:G7"/>
    <mergeCell ref="B8:E8"/>
    <mergeCell ref="F8:G8"/>
    <mergeCell ref="B9:E9"/>
    <mergeCell ref="F9:G9"/>
    <mergeCell ref="B10:E10"/>
    <mergeCell ref="F10:G10"/>
    <mergeCell ref="B11:E11"/>
    <mergeCell ref="F11:G11"/>
    <mergeCell ref="A12:G12"/>
    <mergeCell ref="A13:G13"/>
    <mergeCell ref="A14:B14"/>
    <mergeCell ref="C14:D14"/>
    <mergeCell ref="E14:G14"/>
    <mergeCell ref="A15:B15"/>
    <mergeCell ref="C15:D15"/>
    <mergeCell ref="E15:G15"/>
    <mergeCell ref="A16:G16"/>
    <mergeCell ref="A17:G17"/>
    <mergeCell ref="B18:E18"/>
    <mergeCell ref="F18:G18"/>
    <mergeCell ref="B19:E19"/>
    <mergeCell ref="F19:G19"/>
    <mergeCell ref="B20:E20"/>
    <mergeCell ref="F20:G20"/>
    <mergeCell ref="B21:E21"/>
    <mergeCell ref="F21:G21"/>
    <mergeCell ref="B22:E22"/>
    <mergeCell ref="F22:G22"/>
    <mergeCell ref="A23:G23"/>
    <mergeCell ref="A24:G24"/>
    <mergeCell ref="B25:E25"/>
    <mergeCell ref="B26:E26"/>
    <mergeCell ref="B27:E27"/>
    <mergeCell ref="B28:E28"/>
    <mergeCell ref="B29:E29"/>
    <mergeCell ref="B30:E30"/>
    <mergeCell ref="B31:E31"/>
    <mergeCell ref="B32:E32"/>
    <mergeCell ref="A33:F33"/>
    <mergeCell ref="A34:G34"/>
    <mergeCell ref="A35:G35"/>
    <mergeCell ref="A36:E36"/>
    <mergeCell ref="B37:E37"/>
    <mergeCell ref="B38:E38"/>
    <mergeCell ref="A39:E39"/>
    <mergeCell ref="A40:G40"/>
    <mergeCell ref="A41:E41"/>
    <mergeCell ref="B42:E42"/>
    <mergeCell ref="B43:E43"/>
    <mergeCell ref="B44:E44"/>
    <mergeCell ref="B45:E45"/>
    <mergeCell ref="B46:E46"/>
    <mergeCell ref="B47:E47"/>
    <mergeCell ref="B48:E48"/>
    <mergeCell ref="B49:E49"/>
    <mergeCell ref="A50:E50"/>
    <mergeCell ref="A52:E52"/>
    <mergeCell ref="B53:E53"/>
    <mergeCell ref="B54:E54"/>
    <mergeCell ref="B55:E55"/>
    <mergeCell ref="B56:E56"/>
    <mergeCell ref="B57:E57"/>
    <mergeCell ref="B58:E58"/>
    <mergeCell ref="A59:F59"/>
    <mergeCell ref="A61:G61"/>
    <mergeCell ref="A62:F62"/>
    <mergeCell ref="B63:F63"/>
    <mergeCell ref="B64:F64"/>
    <mergeCell ref="B65:F65"/>
    <mergeCell ref="A66:F66"/>
    <mergeCell ref="A68:G68"/>
    <mergeCell ref="A69:E69"/>
    <mergeCell ref="B70:E70"/>
    <mergeCell ref="B71:E71"/>
    <mergeCell ref="B72:E72"/>
    <mergeCell ref="B73:E73"/>
    <mergeCell ref="B74:E74"/>
    <mergeCell ref="B75:E75"/>
    <mergeCell ref="A76:E76"/>
    <mergeCell ref="A78:G78"/>
    <mergeCell ref="A79:E79"/>
    <mergeCell ref="B80:E80"/>
    <mergeCell ref="B81:E81"/>
    <mergeCell ref="B82:E82"/>
    <mergeCell ref="B83:E83"/>
    <mergeCell ref="B84:E84"/>
    <mergeCell ref="B85:E85"/>
    <mergeCell ref="A86:E86"/>
    <mergeCell ref="A87:E87"/>
    <mergeCell ref="A88:E88"/>
    <mergeCell ref="B89:E89"/>
    <mergeCell ref="A90:E90"/>
    <mergeCell ref="A91:E91"/>
    <mergeCell ref="A92:G92"/>
    <mergeCell ref="A93:F93"/>
    <mergeCell ref="B94:F94"/>
    <mergeCell ref="B95:F95"/>
    <mergeCell ref="A96:F96"/>
    <mergeCell ref="A98:G98"/>
    <mergeCell ref="B99:F99"/>
    <mergeCell ref="B100:F100"/>
    <mergeCell ref="B101:F101"/>
    <mergeCell ref="B102:F102"/>
    <mergeCell ref="B103:F103"/>
    <mergeCell ref="B104:F104"/>
    <mergeCell ref="A105:F105"/>
    <mergeCell ref="A107:G107"/>
    <mergeCell ref="B108:E108"/>
    <mergeCell ref="B109:E109"/>
    <mergeCell ref="B110:E110"/>
    <mergeCell ref="B111:E111"/>
    <mergeCell ref="B112:E112"/>
    <mergeCell ref="B113:E113"/>
    <mergeCell ref="B114:E114"/>
    <mergeCell ref="A115:E115"/>
    <mergeCell ref="A117:G117"/>
    <mergeCell ref="A118:F118"/>
    <mergeCell ref="B119:F119"/>
    <mergeCell ref="B120:F120"/>
    <mergeCell ref="B121:F121"/>
    <mergeCell ref="B122:F122"/>
    <mergeCell ref="B123:F123"/>
    <mergeCell ref="B124:F124"/>
    <mergeCell ref="B125:F125"/>
    <mergeCell ref="A126:F126"/>
    <mergeCell ref="A127:F127"/>
    <mergeCell ref="A128:F128"/>
    <mergeCell ref="A129:G129"/>
    <mergeCell ref="A130:G130"/>
    <mergeCell ref="A131:G131"/>
    <mergeCell ref="A132:G132"/>
    <mergeCell ref="A133:G133"/>
    <mergeCell ref="A134:G134"/>
    <mergeCell ref="A135:G135"/>
    <mergeCell ref="A136:G136"/>
    <mergeCell ref="A137:G137"/>
    <mergeCell ref="A138:G138"/>
    <mergeCell ref="A139:G139"/>
    <mergeCell ref="A140:G140"/>
    <mergeCell ref="A141:G141"/>
  </mergeCells>
  <printOptions/>
  <pageMargins left="0.516666666666667" right="0.21875" top="0.75" bottom="0.75" header="0.511805555555555" footer="0.511805555555555"/>
  <pageSetup fitToHeight="3" fitToWidth="1" horizontalDpi="300" verticalDpi="300" orientation="portrait" paperSize="9" copies="1"/>
  <rowBreaks count="4" manualBreakCount="4">
    <brk id="47" max="16383" man="1"/>
    <brk id="62" max="16383" man="1"/>
    <brk id="64" max="16383" man="1"/>
    <brk id="66" max="16383" man="1"/>
  </rowBreaks>
  <colBreaks count="1" manualBreakCount="1">
    <brk id="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41"/>
  <sheetViews>
    <sheetView workbookViewId="0" topLeftCell="A117">
      <selection activeCell="G128" sqref="G128"/>
    </sheetView>
  </sheetViews>
  <sheetFormatPr defaultColWidth="9.33203125" defaultRowHeight="12.75"/>
  <cols>
    <col min="1" max="1" width="4" style="0" customWidth="1"/>
    <col min="2" max="2" width="28.5" style="0" customWidth="1"/>
    <col min="3" max="3" width="12.5" style="0" customWidth="1"/>
    <col min="4" max="4" width="11.5" style="0" customWidth="1"/>
    <col min="5" max="5" width="19.66015625" style="0" customWidth="1"/>
    <col min="6" max="6" width="14.5" style="0" customWidth="1"/>
    <col min="7" max="7" width="23" style="0" customWidth="1"/>
    <col min="8" max="26" width="8.66015625" style="0" customWidth="1"/>
    <col min="27" max="1025" width="14.5" style="0" customWidth="1"/>
  </cols>
  <sheetData>
    <row r="1" spans="1:26" ht="11.9" customHeight="1">
      <c r="A1" s="1"/>
      <c r="B1" s="2"/>
      <c r="C1" s="3" t="s">
        <v>0</v>
      </c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1.9" customHeight="1">
      <c r="A2" s="5"/>
      <c r="B2" s="5"/>
      <c r="C2" s="3" t="s">
        <v>139</v>
      </c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1.9" customHeight="1">
      <c r="A3" s="5"/>
      <c r="B3" s="5"/>
      <c r="C3" s="3" t="s">
        <v>140</v>
      </c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1.9" customHeight="1">
      <c r="A4" s="5"/>
      <c r="B4" s="5"/>
      <c r="C4" s="3"/>
      <c r="D4" s="3"/>
      <c r="E4" s="3"/>
      <c r="F4" s="3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1.9" customHeight="1">
      <c r="A5" s="81"/>
      <c r="B5" s="81"/>
      <c r="C5" s="81"/>
      <c r="D5" s="81"/>
      <c r="E5" s="81"/>
      <c r="F5" s="81"/>
      <c r="G5" s="81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1.9" customHeight="1">
      <c r="A6" s="81"/>
      <c r="B6" s="81"/>
      <c r="C6" s="81"/>
      <c r="D6" s="81"/>
      <c r="E6" s="81"/>
      <c r="F6" s="81"/>
      <c r="G6" s="81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.25" customHeight="1">
      <c r="A7" s="6" t="s">
        <v>3</v>
      </c>
      <c r="B7" s="6"/>
      <c r="C7" s="6"/>
      <c r="D7" s="6"/>
      <c r="E7" s="6"/>
      <c r="F7" s="6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25" customHeight="1">
      <c r="A8" s="7" t="s">
        <v>4</v>
      </c>
      <c r="B8" s="8" t="s">
        <v>5</v>
      </c>
      <c r="C8" s="8"/>
      <c r="D8" s="8"/>
      <c r="E8" s="8"/>
      <c r="F8" s="9"/>
      <c r="G8" s="9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25" customHeight="1">
      <c r="A9" s="7" t="s">
        <v>6</v>
      </c>
      <c r="B9" s="8" t="s">
        <v>7</v>
      </c>
      <c r="C9" s="8"/>
      <c r="D9" s="8"/>
      <c r="E9" s="8"/>
      <c r="F9" s="7" t="s">
        <v>8</v>
      </c>
      <c r="G9" s="7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4.25" customHeight="1">
      <c r="A10" s="7" t="s">
        <v>9</v>
      </c>
      <c r="B10" s="8" t="s">
        <v>10</v>
      </c>
      <c r="C10" s="8"/>
      <c r="D10" s="8"/>
      <c r="E10" s="8"/>
      <c r="F10" s="10">
        <v>2019</v>
      </c>
      <c r="G10" s="10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4.25" customHeight="1">
      <c r="A11" s="7" t="s">
        <v>11</v>
      </c>
      <c r="B11" s="8" t="s">
        <v>12</v>
      </c>
      <c r="C11" s="8"/>
      <c r="D11" s="8"/>
      <c r="E11" s="8"/>
      <c r="F11" s="10">
        <v>12</v>
      </c>
      <c r="G11" s="10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3.5" customHeight="1">
      <c r="A12" s="11"/>
      <c r="B12" s="11"/>
      <c r="C12" s="11"/>
      <c r="D12" s="11"/>
      <c r="E12" s="11"/>
      <c r="F12" s="11"/>
      <c r="G12" s="11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4.25" customHeight="1">
      <c r="A13" s="6" t="s">
        <v>13</v>
      </c>
      <c r="B13" s="6"/>
      <c r="C13" s="6"/>
      <c r="D13" s="6"/>
      <c r="E13" s="6"/>
      <c r="F13" s="6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7.75" customHeight="1">
      <c r="A14" s="12" t="s">
        <v>14</v>
      </c>
      <c r="B14" s="12"/>
      <c r="C14" s="12" t="s">
        <v>15</v>
      </c>
      <c r="D14" s="12"/>
      <c r="E14" s="7" t="s">
        <v>16</v>
      </c>
      <c r="F14" s="7"/>
      <c r="G14" s="7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25" customHeight="1">
      <c r="A15" s="7" t="s">
        <v>163</v>
      </c>
      <c r="B15" s="7"/>
      <c r="C15" s="7" t="s">
        <v>18</v>
      </c>
      <c r="D15" s="7"/>
      <c r="E15" s="10">
        <v>10</v>
      </c>
      <c r="F15" s="10"/>
      <c r="G15" s="10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3.5" customHeight="1">
      <c r="A16" s="11"/>
      <c r="B16" s="11"/>
      <c r="C16" s="11"/>
      <c r="D16" s="11"/>
      <c r="E16" s="11"/>
      <c r="F16" s="11"/>
      <c r="G16" s="11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.25" customHeight="1">
      <c r="A17" s="6" t="s">
        <v>19</v>
      </c>
      <c r="B17" s="6"/>
      <c r="C17" s="6"/>
      <c r="D17" s="6"/>
      <c r="E17" s="6"/>
      <c r="F17" s="6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4.25" customHeight="1">
      <c r="A18" s="10">
        <v>1</v>
      </c>
      <c r="B18" s="8" t="s">
        <v>20</v>
      </c>
      <c r="C18" s="8"/>
      <c r="D18" s="8"/>
      <c r="E18" s="8"/>
      <c r="F18" s="7" t="str">
        <f>A15</f>
        <v>Motorista</v>
      </c>
      <c r="G18" s="7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.25" customHeight="1">
      <c r="A19" s="10">
        <v>2</v>
      </c>
      <c r="B19" s="8" t="s">
        <v>21</v>
      </c>
      <c r="C19" s="8"/>
      <c r="D19" s="8"/>
      <c r="E19" s="8"/>
      <c r="F19" s="93">
        <v>2163972</v>
      </c>
      <c r="G19" s="9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4.25" customHeight="1">
      <c r="A20" s="10">
        <v>3</v>
      </c>
      <c r="B20" s="8" t="s">
        <v>22</v>
      </c>
      <c r="C20" s="8"/>
      <c r="D20" s="8"/>
      <c r="E20" s="8"/>
      <c r="F20" s="14">
        <v>2466.83</v>
      </c>
      <c r="G20" s="1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4.25" customHeight="1">
      <c r="A21" s="10">
        <v>4</v>
      </c>
      <c r="B21" s="8" t="s">
        <v>23</v>
      </c>
      <c r="C21" s="8"/>
      <c r="D21" s="8"/>
      <c r="E21" s="8"/>
      <c r="F21" s="96" t="s">
        <v>164</v>
      </c>
      <c r="G21" s="9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4.25" customHeight="1">
      <c r="A22" s="10">
        <v>5</v>
      </c>
      <c r="B22" s="8" t="s">
        <v>24</v>
      </c>
      <c r="C22" s="8"/>
      <c r="D22" s="8"/>
      <c r="E22" s="8"/>
      <c r="F22" s="15">
        <v>43952</v>
      </c>
      <c r="G22" s="15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3.5" customHeight="1">
      <c r="A23" s="11"/>
      <c r="B23" s="11"/>
      <c r="C23" s="11"/>
      <c r="D23" s="11"/>
      <c r="E23" s="11"/>
      <c r="F23" s="11"/>
      <c r="G23" s="11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4.25" customHeight="1">
      <c r="A24" s="6" t="s">
        <v>25</v>
      </c>
      <c r="B24" s="6"/>
      <c r="C24" s="6"/>
      <c r="D24" s="6"/>
      <c r="E24" s="6"/>
      <c r="F24" s="6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4.25" customHeight="1">
      <c r="A25" s="16">
        <v>1</v>
      </c>
      <c r="B25" s="17" t="s">
        <v>26</v>
      </c>
      <c r="C25" s="17"/>
      <c r="D25" s="17"/>
      <c r="E25" s="17"/>
      <c r="F25" s="17" t="s">
        <v>27</v>
      </c>
      <c r="G25" s="18" t="s">
        <v>28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4.25" customHeight="1">
      <c r="A26" s="17" t="s">
        <v>4</v>
      </c>
      <c r="B26" s="8" t="s">
        <v>29</v>
      </c>
      <c r="C26" s="8"/>
      <c r="D26" s="8"/>
      <c r="E26" s="8"/>
      <c r="F26" s="20">
        <v>0</v>
      </c>
      <c r="G26" s="19">
        <f>F20</f>
        <v>2466.83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4.25" customHeight="1">
      <c r="A27" s="17" t="s">
        <v>6</v>
      </c>
      <c r="B27" s="8" t="s">
        <v>30</v>
      </c>
      <c r="C27" s="8"/>
      <c r="D27" s="8"/>
      <c r="E27" s="8"/>
      <c r="F27" s="20">
        <v>0</v>
      </c>
      <c r="G27" s="21">
        <f>F27*$G$26</f>
        <v>0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4.25" customHeight="1">
      <c r="A28" s="17" t="s">
        <v>9</v>
      </c>
      <c r="B28" s="8" t="s">
        <v>31</v>
      </c>
      <c r="C28" s="8"/>
      <c r="D28" s="8"/>
      <c r="E28" s="8"/>
      <c r="F28" s="22">
        <v>0</v>
      </c>
      <c r="G28" s="21">
        <f>F28*$G$26</f>
        <v>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4.25" customHeight="1">
      <c r="A29" s="17" t="s">
        <v>11</v>
      </c>
      <c r="B29" s="8" t="s">
        <v>32</v>
      </c>
      <c r="C29" s="8"/>
      <c r="D29" s="8"/>
      <c r="E29" s="8"/>
      <c r="F29" s="22">
        <v>0</v>
      </c>
      <c r="G29" s="21">
        <f>F29*$G$26</f>
        <v>0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4.25" customHeight="1">
      <c r="A30" s="17" t="s">
        <v>33</v>
      </c>
      <c r="B30" s="8" t="s">
        <v>34</v>
      </c>
      <c r="C30" s="8"/>
      <c r="D30" s="8"/>
      <c r="E30" s="8"/>
      <c r="F30" s="22">
        <v>0</v>
      </c>
      <c r="G30" s="21">
        <f>F30*$G$26</f>
        <v>0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4.25" customHeight="1">
      <c r="A31" s="17" t="s">
        <v>35</v>
      </c>
      <c r="B31" s="8" t="s">
        <v>36</v>
      </c>
      <c r="C31" s="8"/>
      <c r="D31" s="8"/>
      <c r="E31" s="8"/>
      <c r="F31" s="22">
        <v>0</v>
      </c>
      <c r="G31" s="21">
        <f>F31*$G$26</f>
        <v>0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4.25" customHeight="1">
      <c r="A32" s="17" t="s">
        <v>37</v>
      </c>
      <c r="B32" s="8" t="s">
        <v>38</v>
      </c>
      <c r="C32" s="8"/>
      <c r="D32" s="8"/>
      <c r="E32" s="8"/>
      <c r="F32" s="22">
        <v>0</v>
      </c>
      <c r="G32" s="21">
        <f>F32*$G$26</f>
        <v>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4.25" customHeight="1">
      <c r="A33" s="17" t="s">
        <v>39</v>
      </c>
      <c r="B33" s="17"/>
      <c r="C33" s="17"/>
      <c r="D33" s="17"/>
      <c r="E33" s="17"/>
      <c r="F33" s="17"/>
      <c r="G33" s="23">
        <f>SUM(G26:G32)</f>
        <v>2466.83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3.5" customHeight="1">
      <c r="A34" s="11"/>
      <c r="B34" s="11"/>
      <c r="C34" s="11"/>
      <c r="D34" s="11"/>
      <c r="E34" s="11"/>
      <c r="F34" s="11"/>
      <c r="G34" s="11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4.25" customHeight="1">
      <c r="A35" s="6" t="s">
        <v>40</v>
      </c>
      <c r="B35" s="6"/>
      <c r="C35" s="6"/>
      <c r="D35" s="6"/>
      <c r="E35" s="6"/>
      <c r="F35" s="6"/>
      <c r="G35" s="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4.25" customHeight="1">
      <c r="A36" s="17" t="s">
        <v>41</v>
      </c>
      <c r="B36" s="17"/>
      <c r="C36" s="17"/>
      <c r="D36" s="17"/>
      <c r="E36" s="17"/>
      <c r="F36" s="17" t="s">
        <v>27</v>
      </c>
      <c r="G36" s="18" t="s">
        <v>28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4.25" customHeight="1">
      <c r="A37" s="17" t="s">
        <v>4</v>
      </c>
      <c r="B37" s="8" t="s">
        <v>42</v>
      </c>
      <c r="C37" s="8"/>
      <c r="D37" s="8"/>
      <c r="E37" s="8"/>
      <c r="F37" s="20">
        <v>0.0833</v>
      </c>
      <c r="G37" s="21">
        <f>F37*G33</f>
        <v>205.49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4.25" customHeight="1">
      <c r="A38" s="17" t="s">
        <v>6</v>
      </c>
      <c r="B38" s="8" t="s">
        <v>43</v>
      </c>
      <c r="C38" s="8"/>
      <c r="D38" s="8"/>
      <c r="E38" s="8"/>
      <c r="F38" s="20">
        <v>0.0278</v>
      </c>
      <c r="G38" s="21">
        <f>F38*G33</f>
        <v>68.58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4.25" customHeight="1">
      <c r="A39" s="18" t="s">
        <v>44</v>
      </c>
      <c r="B39" s="18"/>
      <c r="C39" s="18"/>
      <c r="D39" s="18"/>
      <c r="E39" s="18"/>
      <c r="F39" s="25">
        <f>SUM(F37:F38)</f>
        <v>0.1111</v>
      </c>
      <c r="G39" s="26">
        <f>G37+G38</f>
        <v>274.07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3.5" customHeight="1">
      <c r="A40" s="27"/>
      <c r="B40" s="27"/>
      <c r="C40" s="27"/>
      <c r="D40" s="27"/>
      <c r="E40" s="27"/>
      <c r="F40" s="27"/>
      <c r="G40" s="27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4.25" customHeight="1">
      <c r="A41" s="17" t="s">
        <v>45</v>
      </c>
      <c r="B41" s="17"/>
      <c r="C41" s="17"/>
      <c r="D41" s="17"/>
      <c r="E41" s="17"/>
      <c r="F41" s="17" t="s">
        <v>27</v>
      </c>
      <c r="G41" s="18" t="s">
        <v>28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4.25" customHeight="1">
      <c r="A42" s="17" t="s">
        <v>4</v>
      </c>
      <c r="B42" s="8" t="s">
        <v>46</v>
      </c>
      <c r="C42" s="8"/>
      <c r="D42" s="8"/>
      <c r="E42" s="8"/>
      <c r="F42" s="20">
        <v>0.2</v>
      </c>
      <c r="G42" s="28">
        <f>($G$33+$G$39)*F42</f>
        <v>548.18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4.25" customHeight="1">
      <c r="A43" s="17" t="s">
        <v>6</v>
      </c>
      <c r="B43" s="8" t="s">
        <v>47</v>
      </c>
      <c r="C43" s="8"/>
      <c r="D43" s="8"/>
      <c r="E43" s="8"/>
      <c r="F43" s="20">
        <v>0.025</v>
      </c>
      <c r="G43" s="28">
        <f>($G$33+$G$39)*F43</f>
        <v>68.52</v>
      </c>
      <c r="H43" s="4"/>
      <c r="I43" s="97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4.25" customHeight="1">
      <c r="A44" s="17" t="s">
        <v>9</v>
      </c>
      <c r="B44" s="8" t="s">
        <v>48</v>
      </c>
      <c r="C44" s="8"/>
      <c r="D44" s="8"/>
      <c r="E44" s="8"/>
      <c r="F44" s="20">
        <v>0.03</v>
      </c>
      <c r="G44" s="28">
        <f>($G$33+$G$39)*F44</f>
        <v>82.23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4.25" customHeight="1">
      <c r="A45" s="17" t="s">
        <v>11</v>
      </c>
      <c r="B45" s="8" t="s">
        <v>49</v>
      </c>
      <c r="C45" s="8"/>
      <c r="D45" s="8"/>
      <c r="E45" s="8"/>
      <c r="F45" s="20">
        <v>0.015</v>
      </c>
      <c r="G45" s="28">
        <f>($G$33+$G$39)*F45</f>
        <v>41.11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4.25" customHeight="1">
      <c r="A46" s="17" t="s">
        <v>33</v>
      </c>
      <c r="B46" s="8" t="s">
        <v>50</v>
      </c>
      <c r="C46" s="8"/>
      <c r="D46" s="8"/>
      <c r="E46" s="8"/>
      <c r="F46" s="20">
        <v>0.01</v>
      </c>
      <c r="G46" s="28">
        <f>($G$33+$G$39)*F46</f>
        <v>27.41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4.25" customHeight="1">
      <c r="A47" s="17" t="s">
        <v>35</v>
      </c>
      <c r="B47" s="8" t="s">
        <v>51</v>
      </c>
      <c r="C47" s="8"/>
      <c r="D47" s="8"/>
      <c r="E47" s="8"/>
      <c r="F47" s="20">
        <v>0.006</v>
      </c>
      <c r="G47" s="28">
        <f>($G$33+$G$39)*F47</f>
        <v>16.45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4.25" customHeight="1">
      <c r="A48" s="17" t="s">
        <v>37</v>
      </c>
      <c r="B48" s="8" t="s">
        <v>52</v>
      </c>
      <c r="C48" s="8"/>
      <c r="D48" s="8"/>
      <c r="E48" s="8"/>
      <c r="F48" s="20">
        <v>0.002</v>
      </c>
      <c r="G48" s="28">
        <f>($G$33+$G$39)*F48</f>
        <v>5.48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4.25" customHeight="1">
      <c r="A49" s="17" t="s">
        <v>53</v>
      </c>
      <c r="B49" s="8" t="s">
        <v>54</v>
      </c>
      <c r="C49" s="8"/>
      <c r="D49" s="8"/>
      <c r="E49" s="8"/>
      <c r="F49" s="20">
        <v>0.08</v>
      </c>
      <c r="G49" s="28">
        <f>($G$33+$G$39)*F49</f>
        <v>219.27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4.25" customHeight="1">
      <c r="A50" s="17" t="s">
        <v>55</v>
      </c>
      <c r="B50" s="17"/>
      <c r="C50" s="17"/>
      <c r="D50" s="17"/>
      <c r="E50" s="17"/>
      <c r="F50" s="29">
        <v>0.368</v>
      </c>
      <c r="G50" s="30">
        <f>SUM(G42:G49)</f>
        <v>1008.65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>
      <c r="A52" s="31" t="s">
        <v>56</v>
      </c>
      <c r="B52" s="31"/>
      <c r="C52" s="31"/>
      <c r="D52" s="31"/>
      <c r="E52" s="31"/>
      <c r="F52" s="32"/>
      <c r="G52" s="33" t="s">
        <v>28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>
      <c r="A53" s="34" t="s">
        <v>4</v>
      </c>
      <c r="B53" s="35" t="s">
        <v>57</v>
      </c>
      <c r="C53" s="35"/>
      <c r="D53" s="35"/>
      <c r="E53" s="35"/>
      <c r="F53" s="36" t="s">
        <v>58</v>
      </c>
      <c r="G53" s="37">
        <f>(22*5*2)-(G26*0.06)</f>
        <v>71.99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>
      <c r="A54" s="34" t="s">
        <v>6</v>
      </c>
      <c r="B54" s="35" t="s">
        <v>59</v>
      </c>
      <c r="C54" s="35"/>
      <c r="D54" s="35"/>
      <c r="E54" s="35"/>
      <c r="F54" s="36" t="s">
        <v>58</v>
      </c>
      <c r="G54" s="37">
        <v>429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>
      <c r="A55" s="34" t="s">
        <v>9</v>
      </c>
      <c r="B55" s="35" t="s">
        <v>60</v>
      </c>
      <c r="C55" s="35"/>
      <c r="D55" s="35"/>
      <c r="E55" s="35"/>
      <c r="F55" s="36" t="s">
        <v>58</v>
      </c>
      <c r="G55" s="37">
        <v>0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>
      <c r="A56" s="34" t="s">
        <v>11</v>
      </c>
      <c r="B56" s="35" t="s">
        <v>61</v>
      </c>
      <c r="C56" s="35"/>
      <c r="D56" s="35"/>
      <c r="E56" s="35"/>
      <c r="F56" s="36" t="s">
        <v>58</v>
      </c>
      <c r="G56" s="37">
        <v>0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>
      <c r="A57" s="34" t="s">
        <v>33</v>
      </c>
      <c r="B57" s="35" t="s">
        <v>62</v>
      </c>
      <c r="C57" s="35"/>
      <c r="D57" s="35"/>
      <c r="E57" s="35"/>
      <c r="F57" s="36" t="s">
        <v>58</v>
      </c>
      <c r="G57" s="37">
        <v>0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>
      <c r="A58" s="34" t="s">
        <v>35</v>
      </c>
      <c r="B58" s="35" t="s">
        <v>38</v>
      </c>
      <c r="C58" s="35"/>
      <c r="D58" s="35"/>
      <c r="E58" s="35"/>
      <c r="F58" s="36" t="s">
        <v>58</v>
      </c>
      <c r="G58" s="37">
        <v>0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>
      <c r="A59" s="31" t="s">
        <v>63</v>
      </c>
      <c r="B59" s="31"/>
      <c r="C59" s="31"/>
      <c r="D59" s="31"/>
      <c r="E59" s="31"/>
      <c r="F59" s="31"/>
      <c r="G59" s="38">
        <f>SUM(G53:G58)</f>
        <v>500.99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>
      <c r="A61" s="31" t="s">
        <v>64</v>
      </c>
      <c r="B61" s="31"/>
      <c r="C61" s="31"/>
      <c r="D61" s="31"/>
      <c r="E61" s="31"/>
      <c r="F61" s="31"/>
      <c r="G61" s="31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>
      <c r="A62" s="39" t="s">
        <v>65</v>
      </c>
      <c r="B62" s="39"/>
      <c r="C62" s="39"/>
      <c r="D62" s="39"/>
      <c r="E62" s="39"/>
      <c r="F62" s="39"/>
      <c r="G62" s="33" t="s">
        <v>28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>
      <c r="A63" s="33" t="s">
        <v>66</v>
      </c>
      <c r="B63" s="35" t="s">
        <v>67</v>
      </c>
      <c r="C63" s="35"/>
      <c r="D63" s="35"/>
      <c r="E63" s="35"/>
      <c r="F63" s="35"/>
      <c r="G63" s="40">
        <f>G39</f>
        <v>274.07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>
      <c r="A64" s="33" t="s">
        <v>68</v>
      </c>
      <c r="B64" s="35" t="s">
        <v>69</v>
      </c>
      <c r="C64" s="35"/>
      <c r="D64" s="35"/>
      <c r="E64" s="35"/>
      <c r="F64" s="35"/>
      <c r="G64" s="40">
        <f>G50</f>
        <v>1008.65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>
      <c r="A65" s="33" t="s">
        <v>70</v>
      </c>
      <c r="B65" s="35" t="s">
        <v>71</v>
      </c>
      <c r="C65" s="35"/>
      <c r="D65" s="35"/>
      <c r="E65" s="35"/>
      <c r="F65" s="35"/>
      <c r="G65" s="40">
        <f>G59</f>
        <v>500.99</v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>
      <c r="A66" s="31" t="s">
        <v>72</v>
      </c>
      <c r="B66" s="31"/>
      <c r="C66" s="31"/>
      <c r="D66" s="31"/>
      <c r="E66" s="31"/>
      <c r="F66" s="31"/>
      <c r="G66" s="41">
        <f>SUM(G63:G65)</f>
        <v>1783.71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>
      <c r="A68" s="31" t="s">
        <v>73</v>
      </c>
      <c r="B68" s="31"/>
      <c r="C68" s="31"/>
      <c r="D68" s="31"/>
      <c r="E68" s="31"/>
      <c r="F68" s="31"/>
      <c r="G68" s="31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>
      <c r="A69" s="42" t="s">
        <v>74</v>
      </c>
      <c r="B69" s="42"/>
      <c r="C69" s="42"/>
      <c r="D69" s="42"/>
      <c r="E69" s="42"/>
      <c r="F69" s="34" t="s">
        <v>27</v>
      </c>
      <c r="G69" s="33" t="s">
        <v>28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>
      <c r="A70" s="34" t="s">
        <v>4</v>
      </c>
      <c r="B70" s="35" t="s">
        <v>75</v>
      </c>
      <c r="C70" s="35"/>
      <c r="D70" s="35"/>
      <c r="E70" s="35"/>
      <c r="F70" s="43">
        <v>0.0042</v>
      </c>
      <c r="G70" s="44">
        <f>G33*F70</f>
        <v>10.36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>
      <c r="A71" s="34" t="s">
        <v>6</v>
      </c>
      <c r="B71" s="35" t="s">
        <v>76</v>
      </c>
      <c r="C71" s="35"/>
      <c r="D71" s="35"/>
      <c r="E71" s="35"/>
      <c r="F71" s="45">
        <v>0.000336</v>
      </c>
      <c r="G71" s="44">
        <f>F71*G33</f>
        <v>0.83</v>
      </c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>
      <c r="A72" s="34" t="s">
        <v>9</v>
      </c>
      <c r="B72" s="35" t="s">
        <v>77</v>
      </c>
      <c r="C72" s="35"/>
      <c r="D72" s="35"/>
      <c r="E72" s="35"/>
      <c r="F72" s="46">
        <v>0.00016</v>
      </c>
      <c r="G72" s="44">
        <f>F72*G33</f>
        <v>0.39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>
      <c r="A73" s="34" t="s">
        <v>11</v>
      </c>
      <c r="B73" s="35" t="s">
        <v>78</v>
      </c>
      <c r="C73" s="35"/>
      <c r="D73" s="35"/>
      <c r="E73" s="35"/>
      <c r="F73" s="43">
        <v>0.0194</v>
      </c>
      <c r="G73" s="44">
        <f>F73*G33</f>
        <v>47.86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>
      <c r="A74" s="47" t="s">
        <v>33</v>
      </c>
      <c r="B74" s="35" t="s">
        <v>79</v>
      </c>
      <c r="C74" s="35"/>
      <c r="D74" s="35"/>
      <c r="E74" s="35"/>
      <c r="F74" s="48">
        <v>0.0071</v>
      </c>
      <c r="G74" s="88">
        <f>F74*G33</f>
        <v>17.51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>
      <c r="A75" s="34" t="s">
        <v>35</v>
      </c>
      <c r="B75" s="35" t="s">
        <v>80</v>
      </c>
      <c r="C75" s="35"/>
      <c r="D75" s="35"/>
      <c r="E75" s="35"/>
      <c r="F75" s="46">
        <v>0.00078</v>
      </c>
      <c r="G75" s="44">
        <f>F75*G33</f>
        <v>1.92</v>
      </c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>
      <c r="A76" s="42" t="s">
        <v>81</v>
      </c>
      <c r="B76" s="42"/>
      <c r="C76" s="42"/>
      <c r="D76" s="42"/>
      <c r="E76" s="42"/>
      <c r="F76" s="49">
        <f>SUM(F70:F75)</f>
        <v>0.032</v>
      </c>
      <c r="G76" s="50">
        <f>SUM(G70:G75)</f>
        <v>78.87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>
      <c r="A78" s="51" t="s">
        <v>82</v>
      </c>
      <c r="B78" s="51"/>
      <c r="C78" s="51"/>
      <c r="D78" s="51"/>
      <c r="E78" s="51"/>
      <c r="F78" s="51"/>
      <c r="G78" s="51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>
      <c r="A79" s="52" t="s">
        <v>83</v>
      </c>
      <c r="B79" s="52"/>
      <c r="C79" s="52"/>
      <c r="D79" s="52"/>
      <c r="E79" s="52"/>
      <c r="F79" s="17" t="s">
        <v>27</v>
      </c>
      <c r="G79" s="18" t="s">
        <v>28</v>
      </c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>
      <c r="A80" s="17" t="s">
        <v>4</v>
      </c>
      <c r="B80" s="53" t="s">
        <v>84</v>
      </c>
      <c r="C80" s="53"/>
      <c r="D80" s="53"/>
      <c r="E80" s="53"/>
      <c r="F80" s="20">
        <v>0.0833</v>
      </c>
      <c r="G80" s="28">
        <f>F80*G33</f>
        <v>205.49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>
      <c r="A81" s="17" t="s">
        <v>6</v>
      </c>
      <c r="B81" s="53" t="s">
        <v>85</v>
      </c>
      <c r="C81" s="53"/>
      <c r="D81" s="53"/>
      <c r="E81" s="53"/>
      <c r="F81" s="20">
        <v>0.0082</v>
      </c>
      <c r="G81" s="28">
        <f>F81*G33</f>
        <v>20.23</v>
      </c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>
      <c r="A82" s="17" t="s">
        <v>9</v>
      </c>
      <c r="B82" s="53" t="s">
        <v>86</v>
      </c>
      <c r="C82" s="53"/>
      <c r="D82" s="53"/>
      <c r="E82" s="53"/>
      <c r="F82" s="20">
        <v>0.0002</v>
      </c>
      <c r="G82" s="28">
        <f>F82*G33</f>
        <v>0.49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>
      <c r="A83" s="17" t="s">
        <v>11</v>
      </c>
      <c r="B83" s="53" t="s">
        <v>87</v>
      </c>
      <c r="C83" s="53"/>
      <c r="D83" s="53"/>
      <c r="E83" s="53"/>
      <c r="F83" s="20">
        <v>0.0003</v>
      </c>
      <c r="G83" s="28">
        <f>F83*G33</f>
        <v>0.74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>
      <c r="A84" s="17" t="s">
        <v>33</v>
      </c>
      <c r="B84" s="53" t="s">
        <v>88</v>
      </c>
      <c r="C84" s="53"/>
      <c r="D84" s="53"/>
      <c r="E84" s="53"/>
      <c r="F84" s="20">
        <v>0.0013</v>
      </c>
      <c r="G84" s="28">
        <f>F84*G33</f>
        <v>3.21</v>
      </c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>
      <c r="A85" s="17" t="s">
        <v>35</v>
      </c>
      <c r="B85" s="53" t="s">
        <v>89</v>
      </c>
      <c r="C85" s="53"/>
      <c r="D85" s="53"/>
      <c r="E85" s="53"/>
      <c r="F85" s="20">
        <v>0</v>
      </c>
      <c r="G85" s="28">
        <f>F85*G33</f>
        <v>0</v>
      </c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>
      <c r="A86" s="52" t="s">
        <v>90</v>
      </c>
      <c r="B86" s="52"/>
      <c r="C86" s="52"/>
      <c r="D86" s="52"/>
      <c r="E86" s="52"/>
      <c r="F86" s="29">
        <f>SUM(F80:F85)</f>
        <v>0.0933</v>
      </c>
      <c r="G86" s="30">
        <f>SUM(G80:G85)</f>
        <v>230.16</v>
      </c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>
      <c r="A87" s="27"/>
      <c r="B87" s="27"/>
      <c r="C87" s="27"/>
      <c r="D87" s="27"/>
      <c r="E87" s="27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>
      <c r="A88" s="52" t="s">
        <v>91</v>
      </c>
      <c r="B88" s="52"/>
      <c r="C88" s="52"/>
      <c r="D88" s="52"/>
      <c r="E88" s="52"/>
      <c r="F88" s="17" t="s">
        <v>27</v>
      </c>
      <c r="G88" s="18" t="s">
        <v>28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>
      <c r="A89" s="17" t="s">
        <v>4</v>
      </c>
      <c r="B89" s="53" t="s">
        <v>92</v>
      </c>
      <c r="C89" s="53"/>
      <c r="D89" s="53"/>
      <c r="E89" s="53"/>
      <c r="F89" s="20">
        <v>0</v>
      </c>
      <c r="G89" s="28">
        <v>0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>
      <c r="A90" s="52" t="s">
        <v>93</v>
      </c>
      <c r="B90" s="52"/>
      <c r="C90" s="52"/>
      <c r="D90" s="52"/>
      <c r="E90" s="52"/>
      <c r="F90" s="29">
        <v>0</v>
      </c>
      <c r="G90" s="30">
        <v>0</v>
      </c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>
      <c r="A91" s="27"/>
      <c r="B91" s="27"/>
      <c r="C91" s="27"/>
      <c r="D91" s="27"/>
      <c r="E91" s="27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>
      <c r="A92" s="54" t="s">
        <v>94</v>
      </c>
      <c r="B92" s="54"/>
      <c r="C92" s="54"/>
      <c r="D92" s="54"/>
      <c r="E92" s="54"/>
      <c r="F92" s="54"/>
      <c r="G92" s="5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>
      <c r="A93" s="52" t="s">
        <v>95</v>
      </c>
      <c r="B93" s="52"/>
      <c r="C93" s="52"/>
      <c r="D93" s="52"/>
      <c r="E93" s="52"/>
      <c r="F93" s="52"/>
      <c r="G93" s="18" t="s">
        <v>28</v>
      </c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>
      <c r="A94" s="18" t="s">
        <v>96</v>
      </c>
      <c r="B94" s="53" t="s">
        <v>85</v>
      </c>
      <c r="C94" s="53"/>
      <c r="D94" s="53"/>
      <c r="E94" s="53"/>
      <c r="F94" s="53"/>
      <c r="G94" s="55">
        <f>G86</f>
        <v>230.16</v>
      </c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>
      <c r="A95" s="18" t="s">
        <v>97</v>
      </c>
      <c r="B95" s="53" t="s">
        <v>98</v>
      </c>
      <c r="C95" s="53"/>
      <c r="D95" s="53"/>
      <c r="E95" s="53"/>
      <c r="F95" s="53"/>
      <c r="G95" s="55">
        <f>G90</f>
        <v>0</v>
      </c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>
      <c r="A96" s="52" t="s">
        <v>99</v>
      </c>
      <c r="B96" s="52"/>
      <c r="C96" s="52"/>
      <c r="D96" s="52"/>
      <c r="E96" s="52"/>
      <c r="F96" s="52"/>
      <c r="G96" s="30">
        <f>SUM(G94:G95)</f>
        <v>230.16</v>
      </c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>
      <c r="A98" s="56" t="s">
        <v>100</v>
      </c>
      <c r="B98" s="56"/>
      <c r="C98" s="56"/>
      <c r="D98" s="56"/>
      <c r="E98" s="56"/>
      <c r="F98" s="56"/>
      <c r="G98" s="56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>
      <c r="A99" s="57">
        <v>5</v>
      </c>
      <c r="B99" s="58" t="s">
        <v>101</v>
      </c>
      <c r="C99" s="58"/>
      <c r="D99" s="58"/>
      <c r="E99" s="58"/>
      <c r="F99" s="58"/>
      <c r="G99" s="59" t="s">
        <v>28</v>
      </c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>
      <c r="A100" s="17" t="s">
        <v>4</v>
      </c>
      <c r="B100" s="60" t="s">
        <v>102</v>
      </c>
      <c r="C100" s="60"/>
      <c r="D100" s="60"/>
      <c r="E100" s="60"/>
      <c r="F100" s="60"/>
      <c r="G100" s="61">
        <f>(38.5*2)/12</f>
        <v>6.42</v>
      </c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>
      <c r="A101" s="17" t="s">
        <v>6</v>
      </c>
      <c r="B101" s="60" t="s">
        <v>103</v>
      </c>
      <c r="C101" s="60"/>
      <c r="D101" s="60"/>
      <c r="E101" s="60"/>
      <c r="F101" s="60"/>
      <c r="G101" s="61">
        <f>(45*2)/12</f>
        <v>7.5</v>
      </c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>
      <c r="A102" s="17" t="s">
        <v>9</v>
      </c>
      <c r="B102" s="60" t="s">
        <v>104</v>
      </c>
      <c r="C102" s="60"/>
      <c r="D102" s="60"/>
      <c r="E102" s="60"/>
      <c r="F102" s="60"/>
      <c r="G102" s="61">
        <f>(18*2)/12</f>
        <v>3</v>
      </c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>
      <c r="A103" s="17" t="s">
        <v>11</v>
      </c>
      <c r="B103" s="60" t="s">
        <v>159</v>
      </c>
      <c r="C103" s="60"/>
      <c r="D103" s="60"/>
      <c r="E103" s="60"/>
      <c r="F103" s="60"/>
      <c r="G103" s="61">
        <f>(69*2)/12</f>
        <v>11.5</v>
      </c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>
      <c r="A104" s="95" t="s">
        <v>33</v>
      </c>
      <c r="B104" s="92" t="s">
        <v>38</v>
      </c>
      <c r="C104" s="92"/>
      <c r="D104" s="92"/>
      <c r="E104" s="92"/>
      <c r="F104" s="92"/>
      <c r="G104" s="61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>
      <c r="A105" s="18" t="s">
        <v>107</v>
      </c>
      <c r="B105" s="18"/>
      <c r="C105" s="18"/>
      <c r="D105" s="18"/>
      <c r="E105" s="18"/>
      <c r="F105" s="18"/>
      <c r="G105" s="64">
        <f>SUM(G100:G104)</f>
        <v>28.42</v>
      </c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>
      <c r="A107" s="51" t="s">
        <v>108</v>
      </c>
      <c r="B107" s="51"/>
      <c r="C107" s="51"/>
      <c r="D107" s="51"/>
      <c r="E107" s="51"/>
      <c r="F107" s="51"/>
      <c r="G107" s="51"/>
      <c r="H107" s="65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>
      <c r="A108" s="16">
        <v>6</v>
      </c>
      <c r="B108" s="66" t="s">
        <v>109</v>
      </c>
      <c r="C108" s="66"/>
      <c r="D108" s="66"/>
      <c r="E108" s="66"/>
      <c r="F108" s="17" t="s">
        <v>27</v>
      </c>
      <c r="G108" s="18" t="s">
        <v>28</v>
      </c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>
      <c r="A109" s="17" t="s">
        <v>4</v>
      </c>
      <c r="B109" s="67" t="s">
        <v>110</v>
      </c>
      <c r="C109" s="67"/>
      <c r="D109" s="67"/>
      <c r="E109" s="67"/>
      <c r="F109" s="20">
        <v>0.06</v>
      </c>
      <c r="G109" s="28">
        <f>G124*F109</f>
        <v>275.28</v>
      </c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>
      <c r="A110" s="17" t="s">
        <v>6</v>
      </c>
      <c r="B110" s="67" t="s">
        <v>111</v>
      </c>
      <c r="C110" s="67"/>
      <c r="D110" s="67"/>
      <c r="E110" s="67"/>
      <c r="F110" s="20">
        <v>0.0679</v>
      </c>
      <c r="G110" s="28">
        <f>G124*F110</f>
        <v>311.52</v>
      </c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>
      <c r="A111" s="17" t="s">
        <v>9</v>
      </c>
      <c r="B111" s="67" t="s">
        <v>145</v>
      </c>
      <c r="C111" s="67"/>
      <c r="D111" s="67"/>
      <c r="E111" s="67"/>
      <c r="F111" s="20"/>
      <c r="G111" s="28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>
      <c r="A112" s="17" t="s">
        <v>113</v>
      </c>
      <c r="B112" s="67" t="s">
        <v>114</v>
      </c>
      <c r="C112" s="67"/>
      <c r="D112" s="67"/>
      <c r="E112" s="67"/>
      <c r="F112" s="20">
        <v>0.0065</v>
      </c>
      <c r="G112" s="28">
        <f>G124*F112</f>
        <v>29.82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>
      <c r="A113" s="17" t="s">
        <v>115</v>
      </c>
      <c r="B113" s="67" t="s">
        <v>116</v>
      </c>
      <c r="C113" s="67"/>
      <c r="D113" s="67"/>
      <c r="E113" s="67"/>
      <c r="F113" s="20">
        <v>0.03</v>
      </c>
      <c r="G113" s="28">
        <f>G124*F113</f>
        <v>137.64</v>
      </c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>
      <c r="A114" s="17" t="s">
        <v>117</v>
      </c>
      <c r="B114" s="67" t="s">
        <v>118</v>
      </c>
      <c r="C114" s="67"/>
      <c r="D114" s="67"/>
      <c r="E114" s="67"/>
      <c r="F114" s="20">
        <v>0.05</v>
      </c>
      <c r="G114" s="28">
        <f>G124*F114</f>
        <v>229.4</v>
      </c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>
      <c r="A115" s="52" t="s">
        <v>119</v>
      </c>
      <c r="B115" s="52"/>
      <c r="C115" s="52"/>
      <c r="D115" s="52"/>
      <c r="E115" s="52"/>
      <c r="F115" s="29">
        <f>SUM(F109:F114)</f>
        <v>0.2144</v>
      </c>
      <c r="G115" s="70">
        <f>SUM(G109:G114)</f>
        <v>983.66</v>
      </c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>
      <c r="A117" s="54" t="s">
        <v>120</v>
      </c>
      <c r="B117" s="54"/>
      <c r="C117" s="54"/>
      <c r="D117" s="54"/>
      <c r="E117" s="54"/>
      <c r="F117" s="54"/>
      <c r="G117" s="54"/>
      <c r="H117" s="71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>
      <c r="A118" s="52" t="s">
        <v>121</v>
      </c>
      <c r="B118" s="52"/>
      <c r="C118" s="52"/>
      <c r="D118" s="52"/>
      <c r="E118" s="52"/>
      <c r="F118" s="52"/>
      <c r="G118" s="18" t="s">
        <v>28</v>
      </c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>
      <c r="A119" s="17" t="s">
        <v>4</v>
      </c>
      <c r="B119" s="53" t="s">
        <v>25</v>
      </c>
      <c r="C119" s="53"/>
      <c r="D119" s="53"/>
      <c r="E119" s="53"/>
      <c r="F119" s="53"/>
      <c r="G119" s="72">
        <f>G33</f>
        <v>2466.83</v>
      </c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>
      <c r="A120" s="17" t="s">
        <v>6</v>
      </c>
      <c r="B120" s="53" t="s">
        <v>40</v>
      </c>
      <c r="C120" s="53"/>
      <c r="D120" s="53"/>
      <c r="E120" s="53"/>
      <c r="F120" s="53"/>
      <c r="G120" s="72">
        <f>G66</f>
        <v>1783.71</v>
      </c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>
      <c r="A121" s="17" t="s">
        <v>9</v>
      </c>
      <c r="B121" s="53" t="s">
        <v>73</v>
      </c>
      <c r="C121" s="53"/>
      <c r="D121" s="53"/>
      <c r="E121" s="53"/>
      <c r="F121" s="53"/>
      <c r="G121" s="28">
        <f>G76</f>
        <v>78.87</v>
      </c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>
      <c r="A122" s="17" t="s">
        <v>11</v>
      </c>
      <c r="B122" s="53" t="s">
        <v>82</v>
      </c>
      <c r="C122" s="53"/>
      <c r="D122" s="53"/>
      <c r="E122" s="53"/>
      <c r="F122" s="53"/>
      <c r="G122" s="28">
        <f>G96</f>
        <v>230.16</v>
      </c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>
      <c r="A123" s="17" t="s">
        <v>33</v>
      </c>
      <c r="B123" s="53" t="s">
        <v>100</v>
      </c>
      <c r="C123" s="53"/>
      <c r="D123" s="53"/>
      <c r="E123" s="53"/>
      <c r="F123" s="53"/>
      <c r="G123" s="28">
        <f>G105</f>
        <v>28.42</v>
      </c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>
      <c r="A124" s="73"/>
      <c r="B124" s="52" t="s">
        <v>122</v>
      </c>
      <c r="C124" s="52"/>
      <c r="D124" s="52"/>
      <c r="E124" s="52"/>
      <c r="F124" s="52"/>
      <c r="G124" s="74">
        <f>SUM(G119:G123)</f>
        <v>4587.99</v>
      </c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>
      <c r="A125" s="17" t="s">
        <v>35</v>
      </c>
      <c r="B125" s="53" t="s">
        <v>108</v>
      </c>
      <c r="C125" s="53"/>
      <c r="D125" s="53"/>
      <c r="E125" s="53"/>
      <c r="F125" s="53"/>
      <c r="G125" s="28">
        <f>G115</f>
        <v>983.66</v>
      </c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>
      <c r="A126" s="52" t="s">
        <v>123</v>
      </c>
      <c r="B126" s="52"/>
      <c r="C126" s="52"/>
      <c r="D126" s="52"/>
      <c r="E126" s="52"/>
      <c r="F126" s="52"/>
      <c r="G126" s="74">
        <f>G124+G125</f>
        <v>5571.65</v>
      </c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>
      <c r="A127" s="52" t="s">
        <v>161</v>
      </c>
      <c r="B127" s="52"/>
      <c r="C127" s="52"/>
      <c r="D127" s="52"/>
      <c r="E127" s="52"/>
      <c r="F127" s="52"/>
      <c r="G127" s="74">
        <f>G126*10</f>
        <v>55716.5</v>
      </c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>
      <c r="A128" s="52" t="s">
        <v>162</v>
      </c>
      <c r="B128" s="52"/>
      <c r="C128" s="52"/>
      <c r="D128" s="52"/>
      <c r="E128" s="52"/>
      <c r="F128" s="52"/>
      <c r="G128" s="74">
        <f>G127*12</f>
        <v>668598</v>
      </c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>
      <c r="A129" s="83" t="s">
        <v>126</v>
      </c>
      <c r="B129" s="83"/>
      <c r="C129" s="83"/>
      <c r="D129" s="83"/>
      <c r="E129" s="83"/>
      <c r="F129" s="83"/>
      <c r="G129" s="83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>
      <c r="A130" s="84" t="s">
        <v>127</v>
      </c>
      <c r="B130" s="84"/>
      <c r="C130" s="84"/>
      <c r="D130" s="84"/>
      <c r="E130" s="84"/>
      <c r="F130" s="84"/>
      <c r="G130" s="8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>
      <c r="A131" s="84" t="s">
        <v>128</v>
      </c>
      <c r="B131" s="84"/>
      <c r="C131" s="84"/>
      <c r="D131" s="84"/>
      <c r="E131" s="84"/>
      <c r="F131" s="84"/>
      <c r="G131" s="8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>
      <c r="A132" s="84" t="s">
        <v>129</v>
      </c>
      <c r="B132" s="84"/>
      <c r="C132" s="84"/>
      <c r="D132" s="84"/>
      <c r="E132" s="84"/>
      <c r="F132" s="84"/>
      <c r="G132" s="8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>
      <c r="A133" s="84" t="s">
        <v>130</v>
      </c>
      <c r="B133" s="84"/>
      <c r="C133" s="84"/>
      <c r="D133" s="84"/>
      <c r="E133" s="84"/>
      <c r="F133" s="84"/>
      <c r="G133" s="8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>
      <c r="A134" s="84" t="s">
        <v>131</v>
      </c>
      <c r="B134" s="84"/>
      <c r="C134" s="84"/>
      <c r="D134" s="84"/>
      <c r="E134" s="84"/>
      <c r="F134" s="84"/>
      <c r="G134" s="8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>
      <c r="A135" s="84" t="s">
        <v>132</v>
      </c>
      <c r="B135" s="84"/>
      <c r="C135" s="84"/>
      <c r="D135" s="84"/>
      <c r="E135" s="84"/>
      <c r="F135" s="84"/>
      <c r="G135" s="8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>
      <c r="A136" s="84" t="s">
        <v>133</v>
      </c>
      <c r="B136" s="84"/>
      <c r="C136" s="84"/>
      <c r="D136" s="84"/>
      <c r="E136" s="84"/>
      <c r="F136" s="84"/>
      <c r="G136" s="8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>
      <c r="A137" s="84" t="s">
        <v>134</v>
      </c>
      <c r="B137" s="84"/>
      <c r="C137" s="84"/>
      <c r="D137" s="84"/>
      <c r="E137" s="84"/>
      <c r="F137" s="84"/>
      <c r="G137" s="8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>
      <c r="A138" s="84" t="s">
        <v>135</v>
      </c>
      <c r="B138" s="84"/>
      <c r="C138" s="84"/>
      <c r="D138" s="84"/>
      <c r="E138" s="84"/>
      <c r="F138" s="84"/>
      <c r="G138" s="8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>
      <c r="A139" s="85" t="s">
        <v>136</v>
      </c>
      <c r="B139" s="85"/>
      <c r="C139" s="85"/>
      <c r="D139" s="85"/>
      <c r="E139" s="85"/>
      <c r="F139" s="85"/>
      <c r="G139" s="85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>
      <c r="A140" s="84" t="s">
        <v>137</v>
      </c>
      <c r="B140" s="84"/>
      <c r="C140" s="84"/>
      <c r="D140" s="84"/>
      <c r="E140" s="84"/>
      <c r="F140" s="84"/>
      <c r="G140" s="8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>
      <c r="A141" s="86" t="s">
        <v>138</v>
      </c>
      <c r="B141" s="86"/>
      <c r="C141" s="86"/>
      <c r="D141" s="86"/>
      <c r="E141" s="86"/>
      <c r="F141" s="86"/>
      <c r="G141" s="86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</sheetData>
  <mergeCells count="144">
    <mergeCell ref="C1:G1"/>
    <mergeCell ref="C2:G2"/>
    <mergeCell ref="C3:G3"/>
    <mergeCell ref="A7:G7"/>
    <mergeCell ref="B8:E8"/>
    <mergeCell ref="F8:G8"/>
    <mergeCell ref="B9:E9"/>
    <mergeCell ref="F9:G9"/>
    <mergeCell ref="B10:E10"/>
    <mergeCell ref="F10:G10"/>
    <mergeCell ref="B11:E11"/>
    <mergeCell ref="F11:G11"/>
    <mergeCell ref="A12:G12"/>
    <mergeCell ref="A13:G13"/>
    <mergeCell ref="A14:B14"/>
    <mergeCell ref="C14:D14"/>
    <mergeCell ref="E14:G14"/>
    <mergeCell ref="A15:B15"/>
    <mergeCell ref="C15:D15"/>
    <mergeCell ref="E15:G15"/>
    <mergeCell ref="A16:G16"/>
    <mergeCell ref="A17:G17"/>
    <mergeCell ref="B18:E18"/>
    <mergeCell ref="F18:G18"/>
    <mergeCell ref="B19:E19"/>
    <mergeCell ref="F19:G19"/>
    <mergeCell ref="B20:E20"/>
    <mergeCell ref="F20:G20"/>
    <mergeCell ref="B21:E21"/>
    <mergeCell ref="F21:G21"/>
    <mergeCell ref="B22:E22"/>
    <mergeCell ref="F22:G22"/>
    <mergeCell ref="A23:G23"/>
    <mergeCell ref="A24:G24"/>
    <mergeCell ref="B25:E25"/>
    <mergeCell ref="B26:E26"/>
    <mergeCell ref="B27:E27"/>
    <mergeCell ref="B28:E28"/>
    <mergeCell ref="B29:E29"/>
    <mergeCell ref="B30:E30"/>
    <mergeCell ref="B31:E31"/>
    <mergeCell ref="B32:E32"/>
    <mergeCell ref="A33:F33"/>
    <mergeCell ref="A34:G34"/>
    <mergeCell ref="A35:G35"/>
    <mergeCell ref="A36:E36"/>
    <mergeCell ref="B37:E37"/>
    <mergeCell ref="B38:E38"/>
    <mergeCell ref="A39:E39"/>
    <mergeCell ref="A40:G40"/>
    <mergeCell ref="A41:E41"/>
    <mergeCell ref="B42:E42"/>
    <mergeCell ref="B43:E43"/>
    <mergeCell ref="B44:E44"/>
    <mergeCell ref="B45:E45"/>
    <mergeCell ref="B46:E46"/>
    <mergeCell ref="B47:E47"/>
    <mergeCell ref="B48:E48"/>
    <mergeCell ref="B49:E49"/>
    <mergeCell ref="A50:E50"/>
    <mergeCell ref="A52:E52"/>
    <mergeCell ref="B53:E53"/>
    <mergeCell ref="B54:E54"/>
    <mergeCell ref="B55:E55"/>
    <mergeCell ref="B56:E56"/>
    <mergeCell ref="B57:E57"/>
    <mergeCell ref="B58:E58"/>
    <mergeCell ref="A59:F59"/>
    <mergeCell ref="A61:G61"/>
    <mergeCell ref="A62:F62"/>
    <mergeCell ref="B63:F63"/>
    <mergeCell ref="B64:F64"/>
    <mergeCell ref="B65:F65"/>
    <mergeCell ref="A66:F66"/>
    <mergeCell ref="A68:G68"/>
    <mergeCell ref="A69:E69"/>
    <mergeCell ref="B70:E70"/>
    <mergeCell ref="B71:E71"/>
    <mergeCell ref="B72:E72"/>
    <mergeCell ref="B73:E73"/>
    <mergeCell ref="B74:E74"/>
    <mergeCell ref="B75:E75"/>
    <mergeCell ref="A76:E76"/>
    <mergeCell ref="A78:G78"/>
    <mergeCell ref="A79:E79"/>
    <mergeCell ref="B80:E80"/>
    <mergeCell ref="B81:E81"/>
    <mergeCell ref="B82:E82"/>
    <mergeCell ref="B83:E83"/>
    <mergeCell ref="B84:E84"/>
    <mergeCell ref="B85:E85"/>
    <mergeCell ref="A86:E86"/>
    <mergeCell ref="A87:E87"/>
    <mergeCell ref="A88:E88"/>
    <mergeCell ref="B89:E89"/>
    <mergeCell ref="A90:E90"/>
    <mergeCell ref="A91:E91"/>
    <mergeCell ref="A92:G92"/>
    <mergeCell ref="A93:F93"/>
    <mergeCell ref="B94:F94"/>
    <mergeCell ref="B95:F95"/>
    <mergeCell ref="A96:F96"/>
    <mergeCell ref="A98:G98"/>
    <mergeCell ref="B99:F99"/>
    <mergeCell ref="B100:F100"/>
    <mergeCell ref="B101:F101"/>
    <mergeCell ref="B102:F102"/>
    <mergeCell ref="B103:F103"/>
    <mergeCell ref="B104:F104"/>
    <mergeCell ref="A105:F105"/>
    <mergeCell ref="A107:G107"/>
    <mergeCell ref="B108:E108"/>
    <mergeCell ref="B109:E109"/>
    <mergeCell ref="B110:E110"/>
    <mergeCell ref="B111:E111"/>
    <mergeCell ref="B112:E112"/>
    <mergeCell ref="B113:E113"/>
    <mergeCell ref="B114:E114"/>
    <mergeCell ref="A115:E115"/>
    <mergeCell ref="A117:G117"/>
    <mergeCell ref="A118:F118"/>
    <mergeCell ref="B119:F119"/>
    <mergeCell ref="B120:F120"/>
    <mergeCell ref="B121:F121"/>
    <mergeCell ref="B122:F122"/>
    <mergeCell ref="B123:F123"/>
    <mergeCell ref="B124:F124"/>
    <mergeCell ref="B125:F125"/>
    <mergeCell ref="A126:F126"/>
    <mergeCell ref="A127:F127"/>
    <mergeCell ref="A128:F128"/>
    <mergeCell ref="A129:G129"/>
    <mergeCell ref="A130:G130"/>
    <mergeCell ref="A131:G131"/>
    <mergeCell ref="A132:G132"/>
    <mergeCell ref="A133:G133"/>
    <mergeCell ref="A134:G134"/>
    <mergeCell ref="A135:G135"/>
    <mergeCell ref="A136:G136"/>
    <mergeCell ref="A137:G137"/>
    <mergeCell ref="A138:G138"/>
    <mergeCell ref="A139:G139"/>
    <mergeCell ref="A140:G140"/>
    <mergeCell ref="A141:G141"/>
  </mergeCells>
  <printOptions/>
  <pageMargins left="0.7" right="0.7" top="0.75" bottom="0.75" header="0.511805555555555" footer="0.511805555555555"/>
  <pageSetup horizontalDpi="300" verticalDpi="300" orientation="portrait" paperSize="9" copies="1"/>
  <rowBreaks count="1" manualBreakCount="1">
    <brk id="66" max="16383" man="1"/>
  </rowBreaks>
  <colBreaks count="1" manualBreakCount="1">
    <brk id="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1"/>
  <sheetViews>
    <sheetView workbookViewId="0" topLeftCell="A40">
      <selection activeCell="G118" sqref="G118"/>
    </sheetView>
  </sheetViews>
  <sheetFormatPr defaultColWidth="9.33203125" defaultRowHeight="12.75"/>
  <cols>
    <col min="1" max="3" width="12.83203125" style="0" customWidth="1"/>
    <col min="4" max="4" width="7.33203125" style="0" customWidth="1"/>
    <col min="5" max="5" width="20.16015625" style="0" customWidth="1"/>
    <col min="6" max="6" width="12.83203125" style="0" customWidth="1"/>
    <col min="7" max="7" width="28.66015625" style="0" customWidth="1"/>
    <col min="8" max="1025" width="12.83203125" style="0" customWidth="1"/>
  </cols>
  <sheetData>
    <row r="1" ht="12.75">
      <c r="C1" t="s">
        <v>0</v>
      </c>
    </row>
    <row r="2" ht="12.75">
      <c r="C2" t="s">
        <v>139</v>
      </c>
    </row>
    <row r="3" ht="12.75">
      <c r="C3" t="s">
        <v>140</v>
      </c>
    </row>
    <row r="6" spans="1:7" ht="12.8">
      <c r="A6" s="98" t="s">
        <v>3</v>
      </c>
      <c r="B6" s="98"/>
      <c r="C6" s="98"/>
      <c r="D6" s="98"/>
      <c r="E6" s="98"/>
      <c r="F6" s="98"/>
      <c r="G6" s="98"/>
    </row>
    <row r="7" spans="1:7" ht="12.8">
      <c r="A7" s="99" t="s">
        <v>4</v>
      </c>
      <c r="B7" t="s">
        <v>5</v>
      </c>
      <c r="G7" s="100"/>
    </row>
    <row r="8" spans="1:7" ht="12.8">
      <c r="A8" s="99" t="s">
        <v>6</v>
      </c>
      <c r="B8" t="s">
        <v>7</v>
      </c>
      <c r="F8" t="s">
        <v>8</v>
      </c>
      <c r="G8" s="100"/>
    </row>
    <row r="9" spans="1:7" ht="12.8">
      <c r="A9" s="99" t="s">
        <v>9</v>
      </c>
      <c r="B9" t="s">
        <v>10</v>
      </c>
      <c r="F9">
        <v>2019</v>
      </c>
      <c r="G9" s="100"/>
    </row>
    <row r="10" spans="1:7" ht="12.8">
      <c r="A10" s="99" t="s">
        <v>11</v>
      </c>
      <c r="B10" t="s">
        <v>12</v>
      </c>
      <c r="F10">
        <v>12</v>
      </c>
      <c r="G10" s="100"/>
    </row>
    <row r="11" spans="1:7" ht="12.8">
      <c r="A11" s="99"/>
      <c r="G11" s="100"/>
    </row>
    <row r="12" spans="1:7" ht="12.8">
      <c r="A12" s="99" t="s">
        <v>13</v>
      </c>
      <c r="G12" s="100"/>
    </row>
    <row r="13" spans="1:7" ht="12.8">
      <c r="A13" s="99" t="s">
        <v>14</v>
      </c>
      <c r="C13" t="s">
        <v>15</v>
      </c>
      <c r="E13" s="101" t="s">
        <v>16</v>
      </c>
      <c r="F13" s="101"/>
      <c r="G13" s="101"/>
    </row>
    <row r="14" spans="1:7" ht="12.8">
      <c r="A14" s="99"/>
      <c r="G14" s="100"/>
    </row>
    <row r="15" spans="1:7" ht="12.8">
      <c r="A15" s="99" t="s">
        <v>165</v>
      </c>
      <c r="C15" t="s">
        <v>18</v>
      </c>
      <c r="E15">
        <v>10</v>
      </c>
      <c r="G15" s="100"/>
    </row>
    <row r="16" spans="1:7" ht="12.8">
      <c r="A16" s="99"/>
      <c r="G16" s="100"/>
    </row>
    <row r="17" spans="1:7" ht="12.8">
      <c r="A17" s="99" t="s">
        <v>19</v>
      </c>
      <c r="G17" s="100"/>
    </row>
    <row r="18" spans="1:7" ht="12.8">
      <c r="A18" s="99">
        <v>1</v>
      </c>
      <c r="B18" t="s">
        <v>20</v>
      </c>
      <c r="F18" t="str">
        <f>F21</f>
        <v>Cobrador de Ônibus</v>
      </c>
      <c r="G18" s="100"/>
    </row>
    <row r="19" spans="1:7" ht="12.8">
      <c r="A19" s="99">
        <v>2</v>
      </c>
      <c r="B19" t="s">
        <v>21</v>
      </c>
      <c r="F19" t="s">
        <v>166</v>
      </c>
      <c r="G19" s="100"/>
    </row>
    <row r="20" spans="1:7" ht="12.8">
      <c r="A20" s="99">
        <v>3</v>
      </c>
      <c r="B20" t="s">
        <v>22</v>
      </c>
      <c r="F20">
        <v>1413.89</v>
      </c>
      <c r="G20" s="100"/>
    </row>
    <row r="21" spans="1:7" ht="12.8">
      <c r="A21" s="99">
        <v>4</v>
      </c>
      <c r="B21" t="s">
        <v>23</v>
      </c>
      <c r="F21" t="s">
        <v>165</v>
      </c>
      <c r="G21" s="100"/>
    </row>
    <row r="22" spans="1:7" ht="12.8">
      <c r="A22" s="99">
        <v>5</v>
      </c>
      <c r="B22" t="s">
        <v>24</v>
      </c>
      <c r="F22">
        <v>43891</v>
      </c>
      <c r="G22" s="100"/>
    </row>
    <row r="23" spans="1:7" ht="12.8">
      <c r="A23" s="99"/>
      <c r="G23" s="100"/>
    </row>
    <row r="24" spans="1:7" ht="12.8">
      <c r="A24" s="99" t="s">
        <v>25</v>
      </c>
      <c r="G24" s="100"/>
    </row>
    <row r="25" spans="1:7" ht="12.8">
      <c r="A25" s="99">
        <v>1</v>
      </c>
      <c r="B25" t="s">
        <v>26</v>
      </c>
      <c r="F25" t="s">
        <v>27</v>
      </c>
      <c r="G25" s="100" t="s">
        <v>28</v>
      </c>
    </row>
    <row r="26" spans="1:7" ht="12.8">
      <c r="A26" s="99" t="s">
        <v>4</v>
      </c>
      <c r="B26" t="s">
        <v>29</v>
      </c>
      <c r="G26" s="102">
        <v>1217</v>
      </c>
    </row>
    <row r="27" spans="1:7" ht="12.8">
      <c r="A27" s="99" t="s">
        <v>6</v>
      </c>
      <c r="B27" t="s">
        <v>30</v>
      </c>
      <c r="F27">
        <v>0</v>
      </c>
      <c r="G27" s="100">
        <f>F27*$G$26</f>
        <v>0</v>
      </c>
    </row>
    <row r="28" spans="1:7" ht="12.8">
      <c r="A28" s="99" t="s">
        <v>9</v>
      </c>
      <c r="B28" t="s">
        <v>31</v>
      </c>
      <c r="F28">
        <v>0</v>
      </c>
      <c r="G28" s="100">
        <f>F28*$G$26</f>
        <v>0</v>
      </c>
    </row>
    <row r="29" spans="1:7" ht="12.8">
      <c r="A29" s="99" t="s">
        <v>11</v>
      </c>
      <c r="B29" t="s">
        <v>32</v>
      </c>
      <c r="F29">
        <v>0</v>
      </c>
      <c r="G29" s="100">
        <f>F29*$G$26</f>
        <v>0</v>
      </c>
    </row>
    <row r="30" spans="1:7" ht="12.8">
      <c r="A30" s="99" t="s">
        <v>33</v>
      </c>
      <c r="B30" t="s">
        <v>34</v>
      </c>
      <c r="F30">
        <v>0</v>
      </c>
      <c r="G30" s="100">
        <f>F30*$G$26</f>
        <v>0</v>
      </c>
    </row>
    <row r="31" spans="1:7" ht="12.8">
      <c r="A31" s="99" t="s">
        <v>35</v>
      </c>
      <c r="B31" t="s">
        <v>36</v>
      </c>
      <c r="F31">
        <v>0</v>
      </c>
      <c r="G31" s="100">
        <f>F31*$G$26</f>
        <v>0</v>
      </c>
    </row>
    <row r="32" spans="1:7" ht="12.8">
      <c r="A32" s="99" t="s">
        <v>37</v>
      </c>
      <c r="B32" t="s">
        <v>38</v>
      </c>
      <c r="F32">
        <v>0</v>
      </c>
      <c r="G32" s="100">
        <f>F32*$G$26</f>
        <v>0</v>
      </c>
    </row>
    <row r="33" spans="1:7" ht="12.8">
      <c r="A33" s="99" t="s">
        <v>39</v>
      </c>
      <c r="G33" s="102">
        <f>G26</f>
        <v>1217</v>
      </c>
    </row>
    <row r="34" spans="1:7" ht="12.8">
      <c r="A34" s="99"/>
      <c r="G34" s="100"/>
    </row>
    <row r="35" spans="1:7" ht="12.8">
      <c r="A35" s="99" t="s">
        <v>40</v>
      </c>
      <c r="G35" s="100"/>
    </row>
    <row r="36" spans="1:7" ht="12.8">
      <c r="A36" s="99" t="s">
        <v>41</v>
      </c>
      <c r="F36" t="s">
        <v>27</v>
      </c>
      <c r="G36" s="100" t="s">
        <v>28</v>
      </c>
    </row>
    <row r="37" spans="1:7" ht="12.8">
      <c r="A37" s="99" t="s">
        <v>4</v>
      </c>
      <c r="B37" t="s">
        <v>42</v>
      </c>
      <c r="F37">
        <v>0.0833</v>
      </c>
      <c r="G37" s="100">
        <f>F37*G33</f>
        <v>101.38</v>
      </c>
    </row>
    <row r="38" spans="1:7" ht="13.5">
      <c r="A38" s="99" t="s">
        <v>6</v>
      </c>
      <c r="B38" s="103" t="s">
        <v>43</v>
      </c>
      <c r="F38">
        <v>0.0278</v>
      </c>
      <c r="G38" s="100">
        <f>F38*G33</f>
        <v>33.83</v>
      </c>
    </row>
    <row r="39" spans="1:7" ht="12.8">
      <c r="A39" s="99" t="s">
        <v>44</v>
      </c>
      <c r="F39">
        <f>SUM(F37:F38)</f>
        <v>0.1111</v>
      </c>
      <c r="G39" s="100">
        <f>G37+G38</f>
        <v>135.21</v>
      </c>
    </row>
    <row r="40" spans="1:7" ht="12.8">
      <c r="A40" s="99"/>
      <c r="G40" s="100"/>
    </row>
    <row r="41" spans="1:7" ht="12.8">
      <c r="A41" s="99" t="s">
        <v>45</v>
      </c>
      <c r="F41" t="s">
        <v>27</v>
      </c>
      <c r="G41" s="100" t="s">
        <v>28</v>
      </c>
    </row>
    <row r="42" spans="1:7" ht="12.8">
      <c r="A42" s="99" t="s">
        <v>4</v>
      </c>
      <c r="B42" t="s">
        <v>46</v>
      </c>
      <c r="F42">
        <v>0.2</v>
      </c>
      <c r="G42" s="100">
        <f>($G$33+$G$39)*F42</f>
        <v>270.44</v>
      </c>
    </row>
    <row r="43" spans="1:7" ht="12.8">
      <c r="A43" s="99" t="s">
        <v>6</v>
      </c>
      <c r="B43" t="s">
        <v>47</v>
      </c>
      <c r="F43">
        <v>0.025</v>
      </c>
      <c r="G43" s="100">
        <f>($G$33+$G$39)*F43</f>
        <v>33.81</v>
      </c>
    </row>
    <row r="44" spans="1:7" ht="12.8">
      <c r="A44" s="99" t="s">
        <v>9</v>
      </c>
      <c r="B44" t="s">
        <v>48</v>
      </c>
      <c r="F44">
        <v>0.03</v>
      </c>
      <c r="G44" s="100">
        <f>($G$33+$G$39)*F44</f>
        <v>40.57</v>
      </c>
    </row>
    <row r="45" spans="1:7" ht="12.8">
      <c r="A45" s="99" t="s">
        <v>11</v>
      </c>
      <c r="B45" t="s">
        <v>49</v>
      </c>
      <c r="F45">
        <v>0.015</v>
      </c>
      <c r="G45" s="100">
        <f>($G$33+$G$39)*F45</f>
        <v>20.28</v>
      </c>
    </row>
    <row r="46" spans="1:7" ht="12.8">
      <c r="A46" s="99" t="s">
        <v>33</v>
      </c>
      <c r="B46" t="s">
        <v>50</v>
      </c>
      <c r="F46">
        <v>0.01</v>
      </c>
      <c r="G46" s="100">
        <f>($G$33+$G$39)*F46</f>
        <v>13.52</v>
      </c>
    </row>
    <row r="47" spans="1:7" ht="12.8">
      <c r="A47" s="99" t="s">
        <v>35</v>
      </c>
      <c r="B47" t="s">
        <v>51</v>
      </c>
      <c r="F47">
        <v>0.006</v>
      </c>
      <c r="G47" s="100">
        <f>($G$33+$G$39)*F47</f>
        <v>8.11</v>
      </c>
    </row>
    <row r="48" spans="1:7" ht="12.8">
      <c r="A48" s="99" t="s">
        <v>37</v>
      </c>
      <c r="B48" t="s">
        <v>52</v>
      </c>
      <c r="F48">
        <v>0.002</v>
      </c>
      <c r="G48" s="100">
        <f>($G$33+$G$39)*F48</f>
        <v>2.7</v>
      </c>
    </row>
    <row r="49" spans="1:7" ht="12.8">
      <c r="A49" s="99" t="s">
        <v>53</v>
      </c>
      <c r="B49" t="s">
        <v>54</v>
      </c>
      <c r="F49">
        <v>0.08</v>
      </c>
      <c r="G49" s="100">
        <f>($G$33+$G$39)*F49</f>
        <v>108.18</v>
      </c>
    </row>
    <row r="50" spans="1:7" ht="12.8">
      <c r="A50" s="99" t="s">
        <v>55</v>
      </c>
      <c r="F50">
        <v>0.368</v>
      </c>
      <c r="G50" s="100">
        <f>SUM(G42:G49)</f>
        <v>497.61</v>
      </c>
    </row>
    <row r="51" spans="1:7" ht="12.8">
      <c r="A51" s="99"/>
      <c r="G51" s="100"/>
    </row>
    <row r="52" spans="1:7" ht="12.8">
      <c r="A52" s="99" t="s">
        <v>56</v>
      </c>
      <c r="G52" s="100" t="s">
        <v>28</v>
      </c>
    </row>
    <row r="53" spans="1:7" ht="12.8">
      <c r="A53" s="99" t="s">
        <v>4</v>
      </c>
      <c r="B53" t="s">
        <v>57</v>
      </c>
      <c r="F53" t="s">
        <v>58</v>
      </c>
      <c r="G53" s="100">
        <f>(22*5*2)-(G26*0.06)</f>
        <v>146.98</v>
      </c>
    </row>
    <row r="54" spans="1:7" ht="12.8">
      <c r="A54" s="99" t="s">
        <v>6</v>
      </c>
      <c r="B54" t="s">
        <v>167</v>
      </c>
      <c r="F54" t="s">
        <v>58</v>
      </c>
      <c r="G54" s="100"/>
    </row>
    <row r="55" spans="1:7" ht="12.8">
      <c r="A55" s="99" t="s">
        <v>9</v>
      </c>
      <c r="B55" t="s">
        <v>60</v>
      </c>
      <c r="F55" t="s">
        <v>58</v>
      </c>
      <c r="G55" s="100">
        <v>0</v>
      </c>
    </row>
    <row r="56" spans="1:7" ht="12.8">
      <c r="A56" s="99" t="s">
        <v>11</v>
      </c>
      <c r="B56" t="s">
        <v>61</v>
      </c>
      <c r="F56" t="s">
        <v>58</v>
      </c>
      <c r="G56" s="100">
        <v>0</v>
      </c>
    </row>
    <row r="57" spans="1:7" ht="12.8">
      <c r="A57" s="99" t="s">
        <v>33</v>
      </c>
      <c r="B57" t="s">
        <v>62</v>
      </c>
      <c r="F57" t="s">
        <v>58</v>
      </c>
      <c r="G57" s="100">
        <v>0</v>
      </c>
    </row>
    <row r="58" spans="1:7" ht="12.8">
      <c r="A58" s="99" t="s">
        <v>35</v>
      </c>
      <c r="B58" t="s">
        <v>38</v>
      </c>
      <c r="F58" t="s">
        <v>58</v>
      </c>
      <c r="G58" s="100">
        <v>0</v>
      </c>
    </row>
    <row r="59" spans="1:7" ht="12.8">
      <c r="A59" s="99" t="s">
        <v>63</v>
      </c>
      <c r="G59" s="100">
        <f>SUM(G53:G58)</f>
        <v>146.98</v>
      </c>
    </row>
    <row r="60" spans="1:7" ht="12.8">
      <c r="A60" s="99"/>
      <c r="G60" s="100"/>
    </row>
    <row r="61" spans="1:7" ht="12.8">
      <c r="A61" s="99" t="s">
        <v>64</v>
      </c>
      <c r="G61" s="100"/>
    </row>
    <row r="62" spans="1:7" ht="12.8">
      <c r="A62" s="99" t="s">
        <v>65</v>
      </c>
      <c r="G62" s="100" t="s">
        <v>28</v>
      </c>
    </row>
    <row r="63" spans="1:7" ht="12.8">
      <c r="A63" s="99" t="s">
        <v>66</v>
      </c>
      <c r="B63" t="s">
        <v>67</v>
      </c>
      <c r="G63" s="100">
        <f>G39</f>
        <v>135.21</v>
      </c>
    </row>
    <row r="64" spans="1:7" ht="12.8">
      <c r="A64" s="99" t="s">
        <v>68</v>
      </c>
      <c r="B64" t="s">
        <v>69</v>
      </c>
      <c r="G64" s="100">
        <f>G50</f>
        <v>497.61</v>
      </c>
    </row>
    <row r="65" spans="1:7" ht="12.8">
      <c r="A65" s="99" t="s">
        <v>70</v>
      </c>
      <c r="B65" t="s">
        <v>71</v>
      </c>
      <c r="G65" s="100">
        <f>G59</f>
        <v>146.98</v>
      </c>
    </row>
    <row r="66" spans="1:7" ht="12.8">
      <c r="A66" s="99" t="s">
        <v>72</v>
      </c>
      <c r="G66" s="100">
        <f>SUM(G63:G65)</f>
        <v>779.8</v>
      </c>
    </row>
    <row r="67" spans="1:7" ht="12.8">
      <c r="A67" s="99"/>
      <c r="G67" s="100"/>
    </row>
    <row r="68" spans="1:7" ht="12.8">
      <c r="A68" s="99" t="s">
        <v>73</v>
      </c>
      <c r="G68" s="100"/>
    </row>
    <row r="69" spans="1:7" ht="12.8">
      <c r="A69" s="99" t="s">
        <v>74</v>
      </c>
      <c r="F69" t="s">
        <v>27</v>
      </c>
      <c r="G69" s="100" t="s">
        <v>28</v>
      </c>
    </row>
    <row r="70" spans="1:7" ht="12.8">
      <c r="A70" s="99" t="s">
        <v>4</v>
      </c>
      <c r="B70" t="s">
        <v>75</v>
      </c>
      <c r="F70">
        <v>0.0042</v>
      </c>
      <c r="G70" s="100">
        <f>(G33)*F70</f>
        <v>5.11</v>
      </c>
    </row>
    <row r="71" spans="1:7" ht="12.8">
      <c r="A71" s="99" t="s">
        <v>6</v>
      </c>
      <c r="B71" t="s">
        <v>76</v>
      </c>
      <c r="F71">
        <v>0.000336</v>
      </c>
      <c r="G71" s="100">
        <f>(G33)*F71</f>
        <v>0.41</v>
      </c>
    </row>
    <row r="72" spans="1:7" ht="12.8">
      <c r="A72" s="99" t="s">
        <v>9</v>
      </c>
      <c r="B72" t="s">
        <v>77</v>
      </c>
      <c r="F72">
        <v>0.00016</v>
      </c>
      <c r="G72" s="100">
        <f>(G33)*F72</f>
        <v>0.19</v>
      </c>
    </row>
    <row r="73" spans="1:7" ht="12.8">
      <c r="A73" s="99" t="s">
        <v>11</v>
      </c>
      <c r="B73" t="s">
        <v>78</v>
      </c>
      <c r="F73">
        <v>0.0194</v>
      </c>
      <c r="G73" s="100">
        <f>(G33)*F73</f>
        <v>23.61</v>
      </c>
    </row>
    <row r="74" spans="1:7" ht="12.8">
      <c r="A74" s="99" t="s">
        <v>33</v>
      </c>
      <c r="B74" t="s">
        <v>79</v>
      </c>
      <c r="F74">
        <v>0.0071</v>
      </c>
      <c r="G74" s="100">
        <f>(G33)*F74</f>
        <v>8.64</v>
      </c>
    </row>
    <row r="75" spans="1:7" ht="12.8">
      <c r="A75" s="99" t="s">
        <v>35</v>
      </c>
      <c r="B75" t="s">
        <v>80</v>
      </c>
      <c r="F75">
        <v>0.00078</v>
      </c>
      <c r="G75" s="100">
        <f>(G33)*F75</f>
        <v>0.95</v>
      </c>
    </row>
    <row r="76" spans="1:7" ht="12.8">
      <c r="A76" s="99" t="s">
        <v>81</v>
      </c>
      <c r="F76">
        <f>SUM(F70:F75)</f>
        <v>0.032</v>
      </c>
      <c r="G76" s="100">
        <f>SUM(G70:G75)</f>
        <v>38.91</v>
      </c>
    </row>
    <row r="77" spans="1:7" ht="12.8">
      <c r="A77" s="99"/>
      <c r="G77" s="100"/>
    </row>
    <row r="78" spans="1:7" ht="12.8">
      <c r="A78" s="99" t="s">
        <v>82</v>
      </c>
      <c r="G78" s="100"/>
    </row>
    <row r="79" spans="1:7" ht="12.8">
      <c r="A79" s="99" t="s">
        <v>83</v>
      </c>
      <c r="F79" t="s">
        <v>27</v>
      </c>
      <c r="G79" s="100" t="s">
        <v>28</v>
      </c>
    </row>
    <row r="80" spans="1:7" ht="12.8">
      <c r="A80" s="99" t="s">
        <v>4</v>
      </c>
      <c r="B80" t="s">
        <v>144</v>
      </c>
      <c r="F80">
        <v>0.0833</v>
      </c>
      <c r="G80" s="100">
        <f>F80*G33</f>
        <v>101.38</v>
      </c>
    </row>
    <row r="81" spans="1:7" ht="12.8">
      <c r="A81" s="99" t="s">
        <v>6</v>
      </c>
      <c r="B81" t="s">
        <v>85</v>
      </c>
      <c r="F81">
        <v>0.0082</v>
      </c>
      <c r="G81" s="100">
        <f>F81*G33</f>
        <v>9.98</v>
      </c>
    </row>
    <row r="82" spans="1:7" ht="12.8">
      <c r="A82" s="99" t="s">
        <v>9</v>
      </c>
      <c r="B82" t="s">
        <v>86</v>
      </c>
      <c r="F82">
        <v>0.0002</v>
      </c>
      <c r="G82" s="100">
        <f>F82*G33</f>
        <v>0.24</v>
      </c>
    </row>
    <row r="83" spans="1:7" ht="12.8">
      <c r="A83" s="99" t="s">
        <v>11</v>
      </c>
      <c r="B83" t="s">
        <v>87</v>
      </c>
      <c r="F83">
        <v>0.0003</v>
      </c>
      <c r="G83" s="100">
        <f>F83*G33</f>
        <v>0.37</v>
      </c>
    </row>
    <row r="84" spans="1:7" ht="12.8">
      <c r="A84" s="99" t="s">
        <v>33</v>
      </c>
      <c r="B84" t="s">
        <v>88</v>
      </c>
      <c r="F84">
        <v>0.0013</v>
      </c>
      <c r="G84" s="100">
        <f>F84*G33</f>
        <v>1.58</v>
      </c>
    </row>
    <row r="85" spans="1:7" ht="12.8">
      <c r="A85" s="99" t="s">
        <v>35</v>
      </c>
      <c r="B85" t="s">
        <v>89</v>
      </c>
      <c r="G85" s="100"/>
    </row>
    <row r="86" spans="1:7" ht="12.8">
      <c r="A86" s="99" t="s">
        <v>90</v>
      </c>
      <c r="F86">
        <f>SUM(F80:F85)</f>
        <v>0.0933</v>
      </c>
      <c r="G86" s="100">
        <f>SUM(G80:G85)</f>
        <v>113.55</v>
      </c>
    </row>
    <row r="87" spans="1:7" ht="12.8">
      <c r="A87" s="99"/>
      <c r="G87" s="100"/>
    </row>
    <row r="88" spans="1:7" ht="12.8">
      <c r="A88" s="99" t="s">
        <v>91</v>
      </c>
      <c r="F88" t="s">
        <v>27</v>
      </c>
      <c r="G88" s="100" t="s">
        <v>28</v>
      </c>
    </row>
    <row r="89" spans="1:7" ht="12.8">
      <c r="A89" s="99" t="s">
        <v>4</v>
      </c>
      <c r="B89" t="s">
        <v>92</v>
      </c>
      <c r="F89">
        <v>0</v>
      </c>
      <c r="G89" s="100">
        <v>0</v>
      </c>
    </row>
    <row r="90" spans="1:7" ht="12.8">
      <c r="A90" s="99" t="s">
        <v>93</v>
      </c>
      <c r="F90">
        <v>0</v>
      </c>
      <c r="G90" s="100">
        <v>0</v>
      </c>
    </row>
    <row r="91" spans="1:7" ht="12.8">
      <c r="A91" s="99"/>
      <c r="G91" s="100"/>
    </row>
    <row r="92" spans="1:7" ht="12.8">
      <c r="A92" s="99" t="s">
        <v>94</v>
      </c>
      <c r="G92" s="100"/>
    </row>
    <row r="93" spans="1:7" ht="12.8">
      <c r="A93" s="99" t="s">
        <v>95</v>
      </c>
      <c r="G93" s="100" t="s">
        <v>28</v>
      </c>
    </row>
    <row r="94" spans="1:7" ht="12.8">
      <c r="A94" s="99" t="s">
        <v>96</v>
      </c>
      <c r="B94" t="s">
        <v>85</v>
      </c>
      <c r="G94" s="100">
        <f>G86</f>
        <v>113.55</v>
      </c>
    </row>
    <row r="95" spans="1:7" ht="12.8">
      <c r="A95" s="99" t="s">
        <v>97</v>
      </c>
      <c r="B95" t="s">
        <v>98</v>
      </c>
      <c r="G95" s="100">
        <f>G90</f>
        <v>0</v>
      </c>
    </row>
    <row r="96" spans="1:7" ht="12.8">
      <c r="A96" s="99" t="s">
        <v>99</v>
      </c>
      <c r="G96" s="100">
        <f>SUM(G94:G95)</f>
        <v>113.55</v>
      </c>
    </row>
    <row r="97" spans="1:7" ht="12.8">
      <c r="A97" s="99"/>
      <c r="G97" s="100"/>
    </row>
    <row r="98" spans="1:7" ht="12.8">
      <c r="A98" s="99" t="s">
        <v>100</v>
      </c>
      <c r="G98" s="100"/>
    </row>
    <row r="99" spans="1:7" ht="12.8">
      <c r="A99" s="99">
        <v>5</v>
      </c>
      <c r="B99" t="s">
        <v>101</v>
      </c>
      <c r="G99" s="100" t="s">
        <v>28</v>
      </c>
    </row>
    <row r="100" spans="1:7" ht="12.8">
      <c r="A100" s="99" t="s">
        <v>4</v>
      </c>
      <c r="B100" t="s">
        <v>102</v>
      </c>
      <c r="G100" s="104">
        <f>(38.5*2)/12</f>
        <v>6.42</v>
      </c>
    </row>
    <row r="101" spans="1:7" ht="12.8">
      <c r="A101" s="99" t="s">
        <v>6</v>
      </c>
      <c r="B101" t="s">
        <v>103</v>
      </c>
      <c r="G101" s="104">
        <f>(45*2)/12</f>
        <v>7.5</v>
      </c>
    </row>
    <row r="102" spans="1:7" ht="12.8">
      <c r="A102" s="99" t="s">
        <v>9</v>
      </c>
      <c r="B102" t="s">
        <v>168</v>
      </c>
      <c r="G102" s="104">
        <f>(18*2)/12</f>
        <v>3</v>
      </c>
    </row>
    <row r="103" spans="1:7" ht="12.8">
      <c r="A103" s="99" t="s">
        <v>11</v>
      </c>
      <c r="B103" t="s">
        <v>159</v>
      </c>
      <c r="G103" s="104">
        <f>(69*2)/12</f>
        <v>11.5</v>
      </c>
    </row>
    <row r="104" spans="1:7" ht="12.8">
      <c r="A104" s="99" t="s">
        <v>107</v>
      </c>
      <c r="G104" s="104">
        <f>SUM(G100:G103)</f>
        <v>28.42</v>
      </c>
    </row>
    <row r="105" spans="1:7" ht="12.8">
      <c r="A105" s="99"/>
      <c r="G105" s="100"/>
    </row>
    <row r="106" spans="1:7" ht="12.8">
      <c r="A106" s="99" t="s">
        <v>108</v>
      </c>
      <c r="G106" s="100"/>
    </row>
    <row r="107" spans="1:7" ht="12.8">
      <c r="A107" s="99">
        <v>6</v>
      </c>
      <c r="B107" t="s">
        <v>109</v>
      </c>
      <c r="F107" t="s">
        <v>27</v>
      </c>
      <c r="G107" s="100" t="s">
        <v>28</v>
      </c>
    </row>
    <row r="108" spans="1:7" ht="12.8">
      <c r="A108" s="99" t="s">
        <v>4</v>
      </c>
      <c r="B108" t="s">
        <v>110</v>
      </c>
      <c r="F108">
        <v>0.06</v>
      </c>
      <c r="G108" s="100">
        <f>G123*F108</f>
        <v>130.66</v>
      </c>
    </row>
    <row r="109" spans="1:7" ht="12.8">
      <c r="A109" s="99" t="s">
        <v>6</v>
      </c>
      <c r="B109" t="s">
        <v>111</v>
      </c>
      <c r="F109">
        <v>0.0679</v>
      </c>
      <c r="G109" s="100">
        <f>G123*F109</f>
        <v>147.86</v>
      </c>
    </row>
    <row r="110" spans="1:7" ht="12.8">
      <c r="A110" s="99" t="s">
        <v>9</v>
      </c>
      <c r="B110" t="s">
        <v>145</v>
      </c>
      <c r="G110" s="100"/>
    </row>
    <row r="111" spans="1:7" ht="12.8">
      <c r="A111" s="99" t="s">
        <v>113</v>
      </c>
      <c r="B111" t="s">
        <v>114</v>
      </c>
      <c r="F111">
        <v>0.0065</v>
      </c>
      <c r="G111" s="100">
        <f>G123*F111</f>
        <v>14.15</v>
      </c>
    </row>
    <row r="112" spans="1:7" ht="12.8">
      <c r="A112" s="99" t="s">
        <v>115</v>
      </c>
      <c r="B112" t="s">
        <v>116</v>
      </c>
      <c r="F112">
        <v>0.03</v>
      </c>
      <c r="G112" s="100">
        <f>G123*F112</f>
        <v>65.33</v>
      </c>
    </row>
    <row r="113" spans="1:7" ht="12.8">
      <c r="A113" s="99" t="s">
        <v>117</v>
      </c>
      <c r="B113" t="s">
        <v>118</v>
      </c>
      <c r="F113">
        <v>0.05</v>
      </c>
      <c r="G113" s="100">
        <f>G123*F113</f>
        <v>108.88</v>
      </c>
    </row>
    <row r="114" spans="1:7" ht="12.8">
      <c r="A114" s="99" t="s">
        <v>119</v>
      </c>
      <c r="F114">
        <f>SUM(F108:F113)</f>
        <v>0.2144</v>
      </c>
      <c r="G114" s="100">
        <f>SUM(G108:G113)</f>
        <v>466.88</v>
      </c>
    </row>
    <row r="115" spans="1:7" ht="12.8">
      <c r="A115" s="99"/>
      <c r="G115" s="100"/>
    </row>
    <row r="116" spans="1:7" ht="12.8">
      <c r="A116" s="99" t="s">
        <v>120</v>
      </c>
      <c r="G116" s="100"/>
    </row>
    <row r="117" spans="1:7" ht="12.8">
      <c r="A117" s="99" t="s">
        <v>121</v>
      </c>
      <c r="G117" s="100" t="s">
        <v>28</v>
      </c>
    </row>
    <row r="118" spans="1:7" ht="12.8">
      <c r="A118" s="99" t="s">
        <v>4</v>
      </c>
      <c r="B118" t="s">
        <v>25</v>
      </c>
      <c r="G118" s="104">
        <f>G33</f>
        <v>1217</v>
      </c>
    </row>
    <row r="119" spans="1:7" ht="12.8">
      <c r="A119" s="99" t="s">
        <v>6</v>
      </c>
      <c r="B119" t="s">
        <v>40</v>
      </c>
      <c r="G119" s="104">
        <f>G66</f>
        <v>779.8</v>
      </c>
    </row>
    <row r="120" spans="1:7" ht="12.8">
      <c r="A120" s="99" t="s">
        <v>9</v>
      </c>
      <c r="B120" t="s">
        <v>73</v>
      </c>
      <c r="G120" s="104">
        <f>G76</f>
        <v>38.91</v>
      </c>
    </row>
    <row r="121" spans="1:7" ht="12.8">
      <c r="A121" s="99" t="s">
        <v>11</v>
      </c>
      <c r="B121" t="s">
        <v>82</v>
      </c>
      <c r="G121" s="104">
        <f>G96</f>
        <v>113.55</v>
      </c>
    </row>
    <row r="122" spans="1:7" ht="12.8">
      <c r="A122" s="99" t="s">
        <v>33</v>
      </c>
      <c r="B122" t="s">
        <v>100</v>
      </c>
      <c r="G122" s="104">
        <f>G104</f>
        <v>28.42</v>
      </c>
    </row>
    <row r="123" spans="1:7" ht="12.8">
      <c r="A123" s="99"/>
      <c r="B123" t="s">
        <v>122</v>
      </c>
      <c r="G123" s="104">
        <f>SUM(G118:G122)</f>
        <v>2177.68</v>
      </c>
    </row>
    <row r="124" spans="1:7" ht="12.8">
      <c r="A124" s="99" t="s">
        <v>35</v>
      </c>
      <c r="B124" t="s">
        <v>108</v>
      </c>
      <c r="G124" s="104">
        <f>G114</f>
        <v>466.88</v>
      </c>
    </row>
    <row r="125" spans="1:7" ht="12.8">
      <c r="A125" s="99" t="s">
        <v>123</v>
      </c>
      <c r="G125" s="104">
        <f>G123+G124</f>
        <v>2644.56</v>
      </c>
    </row>
    <row r="126" spans="1:7" ht="12.8">
      <c r="A126" s="99" t="s">
        <v>146</v>
      </c>
      <c r="G126" s="104">
        <f>G125*10</f>
        <v>26445.6</v>
      </c>
    </row>
    <row r="127" spans="1:7" ht="12.8">
      <c r="A127" s="99" t="s">
        <v>147</v>
      </c>
      <c r="G127" s="104">
        <f>G126*12</f>
        <v>317347.2</v>
      </c>
    </row>
    <row r="128" spans="1:7" ht="12.8">
      <c r="A128" s="99" t="s">
        <v>169</v>
      </c>
      <c r="G128" s="100"/>
    </row>
    <row r="129" spans="1:7" ht="12.8">
      <c r="A129" s="105" t="s">
        <v>170</v>
      </c>
      <c r="B129" s="105"/>
      <c r="C129" s="105"/>
      <c r="D129" s="105"/>
      <c r="E129" s="105"/>
      <c r="F129" s="105"/>
      <c r="G129" s="105"/>
    </row>
    <row r="130" spans="1:7" ht="12.8">
      <c r="A130" s="99" t="s">
        <v>127</v>
      </c>
      <c r="G130" s="100"/>
    </row>
    <row r="131" spans="1:7" ht="12.8">
      <c r="A131" s="99" t="s">
        <v>128</v>
      </c>
      <c r="G131" s="100"/>
    </row>
    <row r="132" spans="1:7" ht="12.8">
      <c r="A132" s="99" t="s">
        <v>129</v>
      </c>
      <c r="G132" s="100"/>
    </row>
    <row r="133" spans="1:7" ht="12.8">
      <c r="A133" s="99" t="s">
        <v>130</v>
      </c>
      <c r="G133" s="100"/>
    </row>
    <row r="134" spans="1:7" ht="12.8">
      <c r="A134" s="99" t="s">
        <v>131</v>
      </c>
      <c r="G134" s="100"/>
    </row>
    <row r="135" spans="1:7" ht="12.8">
      <c r="A135" s="99" t="s">
        <v>132</v>
      </c>
      <c r="G135" s="100"/>
    </row>
    <row r="136" spans="1:7" ht="12.8">
      <c r="A136" s="99" t="s">
        <v>133</v>
      </c>
      <c r="G136" s="100"/>
    </row>
    <row r="137" spans="1:7" ht="12.8">
      <c r="A137" s="99" t="s">
        <v>134</v>
      </c>
      <c r="G137" s="100"/>
    </row>
    <row r="138" spans="1:7" ht="12.8">
      <c r="A138" s="99" t="s">
        <v>135</v>
      </c>
      <c r="G138" s="100"/>
    </row>
    <row r="139" spans="1:7" ht="12.8">
      <c r="A139" s="99" t="s">
        <v>136</v>
      </c>
      <c r="G139" s="100"/>
    </row>
    <row r="140" spans="1:7" ht="12.8">
      <c r="A140" s="99" t="s">
        <v>137</v>
      </c>
      <c r="G140" s="100"/>
    </row>
    <row r="141" spans="1:7" ht="12.8">
      <c r="A141" s="106" t="s">
        <v>138</v>
      </c>
      <c r="B141" s="107"/>
      <c r="C141" s="107"/>
      <c r="D141" s="107"/>
      <c r="E141" s="107"/>
      <c r="F141" s="107"/>
      <c r="G141" s="108"/>
    </row>
  </sheetData>
  <mergeCells count="3">
    <mergeCell ref="A6:G6"/>
    <mergeCell ref="E13:G13"/>
    <mergeCell ref="A129:G129"/>
  </mergeCell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&amp;C&amp;12&amp;A</oddHeader>
    <oddFooter>&amp;C&amp;12Página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LibreOffice/5.2.5.1$Windows_x86 LibreOffice_project/0312e1a284a7d50ca85a365c316c7abbf20a4d22</Application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2020-01-09T10:56:17Z</cp:lastPrinted>
  <dcterms:modified xsi:type="dcterms:W3CDTF">2020-01-28T09:56:36Z</dcterms:modified>
  <cp:category/>
  <cp:version/>
  <cp:contentType/>
  <cp:contentStatus/>
  <cp:revision>32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