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jpeg" ContentType="image/jpeg"/>
  <Override PartName="/xl/media/image4.jpeg" ContentType="image/jpeg"/>
  <Override PartName="/xl/media/image2.png" ContentType="image/png"/>
  <Override PartName="/xl/media/image5.png" ContentType="image/png"/>
  <Override PartName="/xl/media/image3.jpeg" ContentType="image/jpeg"/>
  <Override PartName="/xl/media/image6.jpeg" ContentType="image/jpeg"/>
  <Override PartName="/xl/media/image7.jpeg" ContentType="image/jpe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Mecânico" sheetId="1" state="visible" r:id="rId2"/>
    <sheet name="Eletricista" sheetId="2" state="visible" r:id="rId3"/>
    <sheet name="Borracheiro" sheetId="3" state="visible" r:id="rId4"/>
    <sheet name="Operador de Máquinas Pesadas" sheetId="4" state="visible" r:id="rId5"/>
    <sheet name="Morista com Adicional Noturno" sheetId="5" state="visible" r:id="rId6"/>
    <sheet name="Morista Sem Adicional Noturno" sheetId="6" state="visible" r:id="rId7"/>
    <sheet name="Cobrador de ônibus" sheetId="7" state="visible" r:id="rId8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<sst xmlns="http://schemas.openxmlformats.org/spreadsheetml/2006/main" count="1517" uniqueCount="171">
  <si>
    <t xml:space="preserve">República Federativa do Brasil – Estado do Rio de Janeiro</t>
  </si>
  <si>
    <t xml:space="preserve">  Prefeitura Municipal de Quissamã  </t>
  </si>
  <si>
    <t xml:space="preserve">  Rua Conde de Araruama, 425 – Quissamã – RJ</t>
  </si>
  <si>
    <t xml:space="preserve">Discriminação dos Serviços</t>
  </si>
  <si>
    <t xml:space="preserve">A</t>
  </si>
  <si>
    <t xml:space="preserve">Data de apresentação da proposta</t>
  </si>
  <si>
    <t xml:space="preserve">B</t>
  </si>
  <si>
    <t xml:space="preserve">Município</t>
  </si>
  <si>
    <t xml:space="preserve">Quissamã</t>
  </si>
  <si>
    <t xml:space="preserve">C</t>
  </si>
  <si>
    <t xml:space="preserve">Ano do Acordo, Convenção ou Dissídio Coletivo</t>
  </si>
  <si>
    <t xml:space="preserve">D</t>
  </si>
  <si>
    <t xml:space="preserve">Nº de meses de execução contratual</t>
  </si>
  <si>
    <t xml:space="preserve">Identificação do Serviço</t>
  </si>
  <si>
    <t xml:space="preserve">Tipo de Serviço</t>
  </si>
  <si>
    <t xml:space="preserve">Unidade de Medida</t>
  </si>
  <si>
    <t xml:space="preserve">Quantidade total a contratar (em função da unidade de medida)</t>
  </si>
  <si>
    <t xml:space="preserve">Mecânico de Auto</t>
  </si>
  <si>
    <t xml:space="preserve">posto</t>
  </si>
  <si>
    <t xml:space="preserve">Dados para composição dos custos referentes à mão-de-obra</t>
  </si>
  <si>
    <t xml:space="preserve">Tipo de serviço (mesmo serviço com características distintas)</t>
  </si>
  <si>
    <t xml:space="preserve">Classificação Brasileira de Ocupações (CBO)</t>
  </si>
  <si>
    <t xml:space="preserve">Salário Nominativo da Categoria Profissional</t>
  </si>
  <si>
    <t xml:space="preserve">Categoria profissional (vinculada à execução contratual)</t>
  </si>
  <si>
    <t xml:space="preserve">Data base da categoria (dia/mês/ano)</t>
  </si>
  <si>
    <t xml:space="preserve">MÓDULO 1 - COMPOSIÇÃO DA REMUNERAÇÃO</t>
  </si>
  <si>
    <t xml:space="preserve">COMPOSIÇÃO DA REMUNERAÇÃO</t>
  </si>
  <si>
    <t xml:space="preserve">%</t>
  </si>
  <si>
    <t xml:space="preserve">VALOR (R$)</t>
  </si>
  <si>
    <t xml:space="preserve">Salário Base</t>
  </si>
  <si>
    <t xml:space="preserve">Adicional Periculosidade</t>
  </si>
  <si>
    <t xml:space="preserve">Adicional Insalubridade</t>
  </si>
  <si>
    <t xml:space="preserve">Adicional Noturno</t>
  </si>
  <si>
    <t xml:space="preserve">E</t>
  </si>
  <si>
    <t xml:space="preserve">Adicional de Hora Noturna Reduzida</t>
  </si>
  <si>
    <t xml:space="preserve">F</t>
  </si>
  <si>
    <t xml:space="preserve">Adicional de Hora Extra no Feriado Trabalhado</t>
  </si>
  <si>
    <t xml:space="preserve">G</t>
  </si>
  <si>
    <t xml:space="preserve">Outros (especificar)</t>
  </si>
  <si>
    <t xml:space="preserve">TOTAL DO MÓDULO 1</t>
  </si>
  <si>
    <t xml:space="preserve">MÓDULO 2 – ENCARGOS E BENEFÍCIOS ANUAIS, MENSAIS E DIÁRIOS</t>
  </si>
  <si>
    <t xml:space="preserve">Submódulo 2.1 - 13º Salário, Férias e Adicional de Férias</t>
  </si>
  <si>
    <t xml:space="preserve">13 (Décimo-terceiro) salário</t>
  </si>
  <si>
    <r>
      <rPr>
        <sz val="10"/>
        <color rgb="FF000000"/>
        <rFont val="Arial"/>
        <family val="0"/>
        <charset val="1"/>
      </rPr>
      <t xml:space="preserve">Férias e</t>
    </r>
    <r>
      <rPr>
        <sz val="10"/>
        <color rgb="FFFF0000"/>
        <rFont val="Arial"/>
        <family val="0"/>
        <charset val="1"/>
      </rPr>
      <t xml:space="preserve"> </t>
    </r>
    <r>
      <rPr>
        <sz val="10"/>
        <rFont val="Arial"/>
        <family val="0"/>
        <charset val="1"/>
      </rPr>
      <t xml:space="preserve">Adicional de Férias</t>
    </r>
  </si>
  <si>
    <t xml:space="preserve">TOTAL SUBMÓDULO 2.1</t>
  </si>
  <si>
    <t xml:space="preserve">Submódulo 2.2 - GPS, FGTS e Outras Contribuições</t>
  </si>
  <si>
    <t xml:space="preserve">INSS</t>
  </si>
  <si>
    <t xml:space="preserve">Salário Educação</t>
  </si>
  <si>
    <t xml:space="preserve">SAT (Seguro Acidente de Trabalho)</t>
  </si>
  <si>
    <t xml:space="preserve">SESC ou SESI</t>
  </si>
  <si>
    <t xml:space="preserve">SENAI - SENAC</t>
  </si>
  <si>
    <t xml:space="preserve">SEBRAE</t>
  </si>
  <si>
    <t xml:space="preserve">INCRA</t>
  </si>
  <si>
    <t xml:space="preserve">H</t>
  </si>
  <si>
    <t xml:space="preserve">FGTS</t>
  </si>
  <si>
    <t xml:space="preserve">TOTAL SUBMÓDULO 2.2</t>
  </si>
  <si>
    <t xml:space="preserve">Submódulo 2.3 - Benefícios Mensais e Diários</t>
  </si>
  <si>
    <t xml:space="preserve">Transporte ( 22 dias x 5,00 passagem x ida e volta) – 6% </t>
  </si>
  <si>
    <t xml:space="preserve">-</t>
  </si>
  <si>
    <t xml:space="preserve">Auxílio-Refeição/Alimentação  ( 22 dias x R$ 19,50)</t>
  </si>
  <si>
    <t xml:space="preserve">Assistência Médica e Familiar</t>
  </si>
  <si>
    <t xml:space="preserve">Seguro de Vida</t>
  </si>
  <si>
    <t xml:space="preserve">Contribuição Patronal</t>
  </si>
  <si>
    <t xml:space="preserve">TOTAL SUBMÓDULO 2.3</t>
  </si>
  <si>
    <t xml:space="preserve">QUADRO-RESUMO DO MÓDULO 2 - ENCARGOS, BENEFÍCIOS ANUAIS, MENSAIS E DIÁRIOS</t>
  </si>
  <si>
    <t xml:space="preserve">Módulo 2 - Encargos, Benefícios Anuais, Mensais e Diários</t>
  </si>
  <si>
    <t xml:space="preserve">2.1</t>
  </si>
  <si>
    <t xml:space="preserve">13º Salário, Férias e Adicional de Férias</t>
  </si>
  <si>
    <t xml:space="preserve">2.2</t>
  </si>
  <si>
    <t xml:space="preserve">GPS, FGTS e Outras Contribuições</t>
  </si>
  <si>
    <t xml:space="preserve">2.3</t>
  </si>
  <si>
    <t xml:space="preserve">Benefícios Mensais e Diários</t>
  </si>
  <si>
    <t xml:space="preserve">TOTAL DO MÓDULO 2</t>
  </si>
  <si>
    <t xml:space="preserve">MÓDULO 3 – PROVISÃO PARA RESCISÃO</t>
  </si>
  <si>
    <t xml:space="preserve">PROVISÃO PARA RESCISÃO</t>
  </si>
  <si>
    <t xml:space="preserve">Aviso Prévio Indenizado</t>
  </si>
  <si>
    <t xml:space="preserve">Incidência do FGTS sobre Aviso Prévio Indenizado</t>
  </si>
  <si>
    <t xml:space="preserve">Multa do FGTS e Contribuição Social sobre o Aviso Prévio Indenizado</t>
  </si>
  <si>
    <t xml:space="preserve">Aviso Prévio Trabalhado</t>
  </si>
  <si>
    <t xml:space="preserve">Incidência dos encargos do submódulo 2.2 sobre Aviso Prévio Trabalhado</t>
  </si>
  <si>
    <t xml:space="preserve">Multa do FGTS e Contribuição Social sobre o Aviso Prévio Trabalhado.</t>
  </si>
  <si>
    <t xml:space="preserve">TOTAL DO MÓDULO 3</t>
  </si>
  <si>
    <t xml:space="preserve">MÓDULO 4 – CUSTO DE REPOSIÇÃO DO PROFISSIONAL AUSENTE</t>
  </si>
  <si>
    <t xml:space="preserve">Submódulo 4.1 - Ausências Legais</t>
  </si>
  <si>
    <t xml:space="preserve">Férias </t>
  </si>
  <si>
    <t xml:space="preserve">Ausências Legais</t>
  </si>
  <si>
    <t xml:space="preserve">Licença Paternidade</t>
  </si>
  <si>
    <t xml:space="preserve">Ausência por Acidente de Trabalho</t>
  </si>
  <si>
    <t xml:space="preserve">Afastamento Maternidade</t>
  </si>
  <si>
    <t xml:space="preserve">Auxílio doença</t>
  </si>
  <si>
    <t xml:space="preserve">TOTAL SUBMÓDULO 4.1</t>
  </si>
  <si>
    <t xml:space="preserve">Submódulo 4.2 - Intrajornada</t>
  </si>
  <si>
    <t xml:space="preserve">Intervalo para Repouso ou Alimentação</t>
  </si>
  <si>
    <t xml:space="preserve">TOTAL SUBMÓDULO 4.2</t>
  </si>
  <si>
    <t xml:space="preserve">QUADRO-RESUMO DO MÓDULO 4 - CUSTO DE REPOSIÇÃO DO PROFISSIONAL AUSENTE</t>
  </si>
  <si>
    <t xml:space="preserve">Módulo 4 - Custo de Reposição do Profissional Ausente</t>
  </si>
  <si>
    <t xml:space="preserve">4.1</t>
  </si>
  <si>
    <t xml:space="preserve">4.2</t>
  </si>
  <si>
    <t xml:space="preserve">Intrajornada</t>
  </si>
  <si>
    <t xml:space="preserve">TOTAL DO MÓDULO 4</t>
  </si>
  <si>
    <t xml:space="preserve">MÓDULO 5 – INSUMOS DIVERSOS</t>
  </si>
  <si>
    <t xml:space="preserve">INSUMOS DIVERSOS</t>
  </si>
  <si>
    <t xml:space="preserve">Calça jeans, modelo padrão, de cor azul ( 2 unid/ funcionário)</t>
  </si>
  <si>
    <t xml:space="preserve">Camisa de gola polo, manga curta 100% algodão, cor verde ( 2 unid/ funcionário)</t>
  </si>
  <si>
    <t xml:space="preserve">Cinto em couro, cor preta; ( 2 unid/ funcionário) ( 2 unid/ funcionário)</t>
  </si>
  <si>
    <t xml:space="preserve">Botina bico de ferro com elástico ( 2 unid/ funcionário)</t>
  </si>
  <si>
    <t xml:space="preserve">Óculos de Segurança ( 2 unid/ funcionário)</t>
  </si>
  <si>
    <t xml:space="preserve">TOTAL DO MÓDULO 5</t>
  </si>
  <si>
    <t xml:space="preserve">MÓDULO 6 – CUSTOS INDIRETOS, TRIBUTOS E LUCRO</t>
  </si>
  <si>
    <t xml:space="preserve">CUSTOS INDIRETOS, TRIBUTOS E LUCRO</t>
  </si>
  <si>
    <t xml:space="preserve">Custos Indiretos</t>
  </si>
  <si>
    <t xml:space="preserve">Lucro</t>
  </si>
  <si>
    <t xml:space="preserve">TRIBUTOS </t>
  </si>
  <si>
    <t xml:space="preserve">C.1</t>
  </si>
  <si>
    <t xml:space="preserve">PIS</t>
  </si>
  <si>
    <t xml:space="preserve">C.2</t>
  </si>
  <si>
    <t xml:space="preserve">COFINS</t>
  </si>
  <si>
    <t xml:space="preserve">C.3</t>
  </si>
  <si>
    <t xml:space="preserve">ISS</t>
  </si>
  <si>
    <t xml:space="preserve">TOTAL DO MÓDULO 6</t>
  </si>
  <si>
    <t xml:space="preserve">QUADRO RESUMO DO CUSTO POR EMPREGADO</t>
  </si>
  <si>
    <t xml:space="preserve">Mão-de-Obra vinculada à execução contratual (valor por empregado)</t>
  </si>
  <si>
    <t xml:space="preserve">Subtotal (A + B + C + D + E)</t>
  </si>
  <si>
    <t xml:space="preserve">PREÇO TOTAL POR EMPREGADO</t>
  </si>
  <si>
    <t xml:space="preserve">PREÇO TOTAL MENSAL PARA 03 EMPREGADOS</t>
  </si>
  <si>
    <t xml:space="preserve">PREÇO TOTAL ANUAL  PARA 03 EMPREGADOS</t>
  </si>
  <si>
    <t xml:space="preserve">CÁLCULOS DA PLANILHA DE COMPOSIÇÃO DE CUSTOS E FORMAÇÃO DE PREÇOS (DEMONSTRATIVO DE CÁLCULO)</t>
  </si>
  <si>
    <t xml:space="preserve">~~ INSS. Art. 22, Inciso I, da Lei nº 8.212/91.</t>
  </si>
  <si>
    <t xml:space="preserve">~~ SESI ou SESC. Art. 3º, Lei n.º 8.036/90.</t>
  </si>
  <si>
    <t xml:space="preserve">~~ SENAI ou SENAC. Decreto n.º 2.318/86.</t>
  </si>
  <si>
    <t xml:space="preserve">~~ INCRA. Lei n.º 7.787/89 e DL n.º 1.146/70.</t>
  </si>
  <si>
    <t xml:space="preserve">~~ Salário Educação. Art. 3º, Inciso I, Decreto n.º 87.043/82.</t>
  </si>
  <si>
    <t xml:space="preserve">~~ FGTS. Art. 15, Lei nº 8.030/90 e Art. 7º, III, CF.</t>
  </si>
  <si>
    <t xml:space="preserve">~~ Seguro Acidente do Trabalho. Decreto nº 3.048/99.</t>
  </si>
  <si>
    <t xml:space="preserve">~~ SEBRAE. Art. 8º, Lei n.º 8.029/90 e Lei n.º 8.154/90.</t>
  </si>
  <si>
    <t xml:space="preserve">~~ Férias. Artigos 7º, XVII, da CF/88 e 129 a 153 da CLT.</t>
  </si>
  <si>
    <t xml:space="preserve">Equivale a 1/3 do salário = 2,78%.</t>
  </si>
  <si>
    <t xml:space="preserve">~~ 13º salário. Artigo 7º, VIII, da CF/88, Leis n.ºs 4.090/62 e 4.749/65 e Decreto n.º 57.155/65.</t>
  </si>
  <si>
    <t xml:space="preserve">Equivale a 1/12 da remuneração. [( 1 / 12) x 100] = [0,0833 x 100] = 8,33%</t>
  </si>
  <si>
    <t xml:space="preserve"> Prefeitura Municipal de Quissamã  </t>
  </si>
  <si>
    <t xml:space="preserve">Rua Conde de Araruama, 425 – Quissamã – RJ</t>
  </si>
  <si>
    <t xml:space="preserve">Eletricista Auto</t>
  </si>
  <si>
    <t xml:space="preserve">7156-15</t>
  </si>
  <si>
    <t xml:space="preserve">Auxílio-Refeição/Alimentação ( 22 dias x R$ 19,50)</t>
  </si>
  <si>
    <t xml:space="preserve">Férias</t>
  </si>
  <si>
    <t xml:space="preserve">TRIBUTOS</t>
  </si>
  <si>
    <t xml:space="preserve">PREÇO TOTAL MENSAL </t>
  </si>
  <si>
    <t xml:space="preserve">PREÇO TOTAL ANUAL</t>
  </si>
  <si>
    <t xml:space="preserve">Borracheiro</t>
  </si>
  <si>
    <t xml:space="preserve">9921-15</t>
  </si>
  <si>
    <t xml:space="preserve">PREÇO TOTAL ANUAL </t>
  </si>
  <si>
    <t xml:space="preserve">7151-15</t>
  </si>
  <si>
    <t xml:space="preserve">Operador de Máquinas Pesadas</t>
  </si>
  <si>
    <t xml:space="preserve">Protetor auricular tipo fone 20db ( 2 unid/ funcionário)</t>
  </si>
  <si>
    <t xml:space="preserve">PREÇO TOTAL MENSAL PARA 10 EMPREGADOS</t>
  </si>
  <si>
    <t xml:space="preserve">PREÇO TOTAL ANUAL PARA 10 EMPREGADOS</t>
  </si>
  <si>
    <t xml:space="preserve">Motorista </t>
  </si>
  <si>
    <t xml:space="preserve">Motorista com Adicional Noturno</t>
  </si>
  <si>
    <t xml:space="preserve">Adicional Noturno (2 hs – Das 22 hs às 0:00 hs por 5 dias) = total 40 hs por empregado</t>
  </si>
  <si>
    <t xml:space="preserve">Par de calçados tipos tênis, com cadarço, na cor preta ( 2 unid/ funcionário)</t>
  </si>
  <si>
    <t xml:space="preserve">TOTAL DO MÓDULO 5 </t>
  </si>
  <si>
    <t xml:space="preserve">PREÇO TOTAL MENSAL PARA 10 MOTORISTAS</t>
  </si>
  <si>
    <t xml:space="preserve">PREÇO TOTAL ANUAL PARA 10 MOTORISTAS</t>
  </si>
  <si>
    <t xml:space="preserve">Motorista</t>
  </si>
  <si>
    <t xml:space="preserve">Motorista Sem Adicional Noturno</t>
  </si>
  <si>
    <t xml:space="preserve">Cobrador de Ônibus</t>
  </si>
  <si>
    <t xml:space="preserve">5112-15</t>
  </si>
  <si>
    <t xml:space="preserve">Auxílio-Refeição</t>
  </si>
  <si>
    <t xml:space="preserve">Cinto em couro, cor preta; ( 2 unid/ funcionário) </t>
  </si>
  <si>
    <t xml:space="preserve">CÁLCULOS DA PLANILHA DE COMPOSIÇÃO DE CUSTOS E FORMAÇÃO DE PREÇOS </t>
  </si>
  <si>
    <t xml:space="preserve">(DEMONSTRATIVO DE CÁLCULO)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</si>
</sst>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0"/>
    <numFmt numFmtId="166" formatCode="YYYY\-MM"/>
    <numFmt numFmtId="167" formatCode="[$R$ -416]#,##0.00"/>
    <numFmt numFmtId="168" formatCode="D/M/YYYY"/>
    <numFmt numFmtId="169" formatCode="#,##0.00"/>
    <numFmt numFmtId="170" formatCode="0.00%"/>
    <numFmt numFmtId="171" formatCode="0.00"/>
    <numFmt numFmtId="172" formatCode="[$R$-416]\ #,##0.00;[RED]\-[$R$-416]\ #,##0.00"/>
    <numFmt numFmtId="173" formatCode="0.0000%"/>
    <numFmt numFmtId="174" formatCode="0.000%"/>
    <numFmt numFmtId="175" formatCode="0%"/>
    <numFmt numFmtId="176" formatCode="YYYY\-M"/>
  </numFmts>
  <fonts count="17">
    <font>
      <sz val="10"/>
      <color rgb="FF000000"/>
      <name val="Times New Roman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Times New Roman"/>
      <family val="0"/>
      <charset val="1"/>
    </font>
    <font>
      <b val="true"/>
      <sz val="9"/>
      <color rgb="FF000000"/>
      <name val="Times New Roman"/>
      <family val="0"/>
      <charset val="1"/>
    </font>
    <font>
      <b val="tru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FF0000"/>
      <name val="Arial"/>
      <family val="0"/>
      <charset val="1"/>
    </font>
    <font>
      <sz val="10"/>
      <name val="Arial"/>
      <family val="0"/>
      <charset val="1"/>
    </font>
    <font>
      <b val="true"/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9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sz val="11"/>
      <color rgb="FF000000"/>
      <name val="Calibri"/>
      <family val="0"/>
      <charset val="1"/>
    </font>
    <font>
      <sz val="11"/>
      <color rgb="FF000000"/>
      <name val="Arial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CCCCC"/>
      </patternFill>
    </fill>
    <fill>
      <patternFill patternType="solid">
        <fgColor rgb="FFDDDDDD"/>
        <bgColor rgb="FFD9D9D9"/>
      </patternFill>
    </fill>
    <fill>
      <patternFill patternType="solid">
        <fgColor rgb="FFCCCCCC"/>
        <bgColor rgb="FFC0C0C0"/>
      </patternFill>
    </fill>
    <fill>
      <patternFill patternType="solid">
        <fgColor rgb="FFD9D9D9"/>
        <bgColor rgb="FFDDDDDD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70" fontId="7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7" fillId="3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70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6" fillId="3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72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6" fillId="3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6" fillId="3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71" fontId="7" fillId="4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70" fontId="6" fillId="4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6" fillId="4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1" fontId="7" fillId="0" borderId="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71" fontId="6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7" fillId="0" borderId="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72" fontId="6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7" fillId="0" borderId="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2" fontId="7" fillId="4" borderId="4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73" fontId="7" fillId="0" borderId="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4" fontId="7" fillId="0" borderId="4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7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0" fontId="6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6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7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5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7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1" fontId="7" fillId="0" borderId="0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11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1" fontId="6" fillId="4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64" fontId="6" fillId="6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7" fillId="0" borderId="1" xfId="0" applyFont="true" applyBorder="true" applyAlignment="true" applyProtection="false">
      <alignment horizontal="center" vertical="top" textRotation="0" wrapText="false" indent="0" shrinkToFit="true"/>
      <protection locked="true" hidden="false"/>
    </xf>
    <xf numFmtId="170" fontId="7" fillId="0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7" fontId="6" fillId="4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9" fontId="7" fillId="4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6" fillId="4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9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70" fontId="6" fillId="4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1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2" fontId="7" fillId="3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2" fontId="7" fillId="4" borderId="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70" fontId="7" fillId="4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7" fillId="4" borderId="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6" fillId="6" borderId="1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6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6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6" fillId="3" borderId="0" xfId="0" applyFont="true" applyBorder="true" applyAlignment="true" applyProtection="false">
      <alignment horizontal="right" vertical="top" textRotation="0" wrapText="false" indent="0" shrinkToFit="tru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C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DDDD"/>
      <rgbColor rgb="FFFFFF99"/>
      <rgbColor rgb="FF99CCFF"/>
      <rgbColor rgb="FFFF99CC"/>
      <rgbColor rgb="FFCC99FF"/>
      <rgbColor rgb="FFD9D9D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3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6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7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82080</xdr:colOff>
      <xdr:row>0</xdr:row>
      <xdr:rowOff>19080</xdr:rowOff>
    </xdr:from>
    <xdr:to>
      <xdr:col>1</xdr:col>
      <xdr:colOff>1086480</xdr:colOff>
      <xdr:row>3</xdr:row>
      <xdr:rowOff>70560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335160" y="19080"/>
          <a:ext cx="1004400" cy="483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52560</xdr:colOff>
      <xdr:row>0</xdr:row>
      <xdr:rowOff>19080</xdr:rowOff>
    </xdr:from>
    <xdr:to>
      <xdr:col>1</xdr:col>
      <xdr:colOff>1056960</xdr:colOff>
      <xdr:row>3</xdr:row>
      <xdr:rowOff>89280</xdr:rowOff>
    </xdr:to>
    <xdr:pic>
      <xdr:nvPicPr>
        <xdr:cNvPr id="1" name="image1.png" descr=""/>
        <xdr:cNvPicPr/>
      </xdr:nvPicPr>
      <xdr:blipFill>
        <a:blip r:embed="rId1"/>
        <a:stretch/>
      </xdr:blipFill>
      <xdr:spPr>
        <a:xfrm>
          <a:off x="305640" y="19080"/>
          <a:ext cx="1004400" cy="609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104760</xdr:colOff>
      <xdr:row>0</xdr:row>
      <xdr:rowOff>57240</xdr:rowOff>
    </xdr:from>
    <xdr:to>
      <xdr:col>1</xdr:col>
      <xdr:colOff>1004400</xdr:colOff>
      <xdr:row>3</xdr:row>
      <xdr:rowOff>74160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104760" y="57240"/>
          <a:ext cx="1152720" cy="5025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381960</xdr:colOff>
      <xdr:row>0</xdr:row>
      <xdr:rowOff>19080</xdr:rowOff>
    </xdr:from>
    <xdr:to>
      <xdr:col>1</xdr:col>
      <xdr:colOff>1427400</xdr:colOff>
      <xdr:row>3</xdr:row>
      <xdr:rowOff>126720</xdr:rowOff>
    </xdr:to>
    <xdr:pic>
      <xdr:nvPicPr>
        <xdr:cNvPr id="3" name="image1.png" descr=""/>
        <xdr:cNvPicPr/>
      </xdr:nvPicPr>
      <xdr:blipFill>
        <a:blip r:embed="rId1"/>
        <a:stretch/>
      </xdr:blipFill>
      <xdr:spPr>
        <a:xfrm>
          <a:off x="635040" y="19080"/>
          <a:ext cx="1045440" cy="560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382320</xdr:colOff>
      <xdr:row>0</xdr:row>
      <xdr:rowOff>19080</xdr:rowOff>
    </xdr:from>
    <xdr:to>
      <xdr:col>1</xdr:col>
      <xdr:colOff>1386720</xdr:colOff>
      <xdr:row>3</xdr:row>
      <xdr:rowOff>126720</xdr:rowOff>
    </xdr:to>
    <xdr:pic>
      <xdr:nvPicPr>
        <xdr:cNvPr id="4" name="image1.png" descr=""/>
        <xdr:cNvPicPr/>
      </xdr:nvPicPr>
      <xdr:blipFill>
        <a:blip r:embed="rId1"/>
        <a:stretch/>
      </xdr:blipFill>
      <xdr:spPr>
        <a:xfrm>
          <a:off x="635400" y="19080"/>
          <a:ext cx="1004400" cy="5608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381600</xdr:colOff>
      <xdr:row>0</xdr:row>
      <xdr:rowOff>19080</xdr:rowOff>
    </xdr:from>
    <xdr:to>
      <xdr:col>1</xdr:col>
      <xdr:colOff>1456560</xdr:colOff>
      <xdr:row>4</xdr:row>
      <xdr:rowOff>51840</xdr:rowOff>
    </xdr:to>
    <xdr:pic>
      <xdr:nvPicPr>
        <xdr:cNvPr id="5" name="image1.png" descr=""/>
        <xdr:cNvPicPr/>
      </xdr:nvPicPr>
      <xdr:blipFill>
        <a:blip r:embed="rId1"/>
        <a:stretch/>
      </xdr:blipFill>
      <xdr:spPr>
        <a:xfrm>
          <a:off x="634680" y="19080"/>
          <a:ext cx="1074960" cy="6372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70560</xdr:colOff>
      <xdr:row>0</xdr:row>
      <xdr:rowOff>0</xdr:rowOff>
    </xdr:from>
    <xdr:to>
      <xdr:col>1</xdr:col>
      <xdr:colOff>333360</xdr:colOff>
      <xdr:row>3</xdr:row>
      <xdr:rowOff>150120</xdr:rowOff>
    </xdr:to>
    <xdr:pic>
      <xdr:nvPicPr>
        <xdr:cNvPr id="6" name="image1.png" descr=""/>
        <xdr:cNvPicPr/>
      </xdr:nvPicPr>
      <xdr:blipFill>
        <a:blip r:embed="rId1"/>
        <a:stretch/>
      </xdr:blipFill>
      <xdr:spPr>
        <a:xfrm>
          <a:off x="70560" y="0"/>
          <a:ext cx="1075320" cy="63756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39"/>
  <sheetViews>
    <sheetView showFormulas="false" showGridLines="true" showRowColHeaders="true" showZeros="true" rightToLeft="false" tabSelected="false" showOutlineSymbols="true" defaultGridColor="true" view="normal" topLeftCell="A103" colorId="64" zoomScale="100" zoomScaleNormal="100" zoomScalePageLayoutView="100" workbookViewId="0">
      <selection pane="topLeft" activeCell="C3" activeCellId="0" sqref="C3"/>
    </sheetView>
  </sheetViews>
  <sheetFormatPr defaultRowHeight="12.8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28.51"/>
    <col collapsed="false" customWidth="true" hidden="false" outlineLevel="0" max="3" min="3" style="0" width="12.5"/>
    <col collapsed="false" customWidth="true" hidden="false" outlineLevel="0" max="4" min="4" style="0" width="11.48"/>
    <col collapsed="false" customWidth="true" hidden="false" outlineLevel="0" max="5" min="5" style="0" width="19.66"/>
    <col collapsed="false" customWidth="true" hidden="false" outlineLevel="0" max="6" min="6" style="0" width="14.5"/>
    <col collapsed="false" customWidth="true" hidden="false" outlineLevel="0" max="7" min="7" style="0" width="19.16"/>
    <col collapsed="false" customWidth="true" hidden="false" outlineLevel="0" max="10" min="8" style="0" width="8.67"/>
    <col collapsed="false" customWidth="true" hidden="false" outlineLevel="0" max="11" min="11" style="0" width="18.16"/>
    <col collapsed="false" customWidth="true" hidden="false" outlineLevel="0" max="26" min="12" style="0" width="8.67"/>
    <col collapsed="false" customWidth="true" hidden="false" outlineLevel="0" max="1025" min="27" style="0" width="14.5"/>
  </cols>
  <sheetData>
    <row r="1" customFormat="false" ht="11.35" hidden="false" customHeight="true" outlineLevel="0" collapsed="false">
      <c r="A1" s="1"/>
      <c r="B1" s="2"/>
      <c r="C1" s="3" t="s">
        <v>0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1.35" hidden="false" customHeight="true" outlineLevel="0" collapsed="false">
      <c r="A2" s="5"/>
      <c r="B2" s="5"/>
      <c r="C2" s="3" t="s">
        <v>1</v>
      </c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1.35" hidden="false" customHeight="true" outlineLevel="0" collapsed="false">
      <c r="A3" s="5"/>
      <c r="B3" s="5"/>
      <c r="C3" s="3" t="s">
        <v>2</v>
      </c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1.35" hidden="false" customHeight="true" outlineLevel="0" collapsed="false">
      <c r="A4" s="5"/>
      <c r="B4" s="5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4.25" hidden="false" customHeight="true" outlineLevel="0" collapsed="false">
      <c r="A5" s="6" t="s">
        <v>3</v>
      </c>
      <c r="B5" s="6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4.25" hidden="false" customHeight="true" outlineLevel="0" collapsed="false">
      <c r="A6" s="7" t="s">
        <v>4</v>
      </c>
      <c r="B6" s="8" t="s">
        <v>5</v>
      </c>
      <c r="C6" s="8"/>
      <c r="D6" s="8"/>
      <c r="E6" s="8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4.25" hidden="false" customHeight="true" outlineLevel="0" collapsed="false">
      <c r="A7" s="7" t="s">
        <v>6</v>
      </c>
      <c r="B7" s="8" t="s">
        <v>7</v>
      </c>
      <c r="C7" s="8"/>
      <c r="D7" s="8"/>
      <c r="E7" s="8"/>
      <c r="F7" s="7" t="s">
        <v>8</v>
      </c>
      <c r="G7" s="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4.25" hidden="false" customHeight="true" outlineLevel="0" collapsed="false">
      <c r="A8" s="7" t="s">
        <v>9</v>
      </c>
      <c r="B8" s="8" t="s">
        <v>10</v>
      </c>
      <c r="C8" s="8"/>
      <c r="D8" s="8"/>
      <c r="E8" s="8"/>
      <c r="F8" s="10" t="n">
        <v>2019</v>
      </c>
      <c r="G8" s="1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4.25" hidden="false" customHeight="true" outlineLevel="0" collapsed="false">
      <c r="A9" s="7" t="s">
        <v>11</v>
      </c>
      <c r="B9" s="8" t="s">
        <v>12</v>
      </c>
      <c r="C9" s="8"/>
      <c r="D9" s="8"/>
      <c r="E9" s="8"/>
      <c r="F9" s="10" t="n">
        <v>12</v>
      </c>
      <c r="G9" s="1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3.5" hidden="false" customHeight="true" outlineLevel="0" collapsed="false">
      <c r="A10" s="11"/>
      <c r="B10" s="11"/>
      <c r="C10" s="11"/>
      <c r="D10" s="11"/>
      <c r="E10" s="11"/>
      <c r="F10" s="11"/>
      <c r="G10" s="1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4.25" hidden="false" customHeight="true" outlineLevel="0" collapsed="false">
      <c r="A11" s="6" t="s">
        <v>13</v>
      </c>
      <c r="B11" s="6"/>
      <c r="C11" s="6"/>
      <c r="D11" s="6"/>
      <c r="E11" s="6"/>
      <c r="F11" s="6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27.75" hidden="false" customHeight="true" outlineLevel="0" collapsed="false">
      <c r="A12" s="12" t="s">
        <v>14</v>
      </c>
      <c r="B12" s="12"/>
      <c r="C12" s="12" t="s">
        <v>15</v>
      </c>
      <c r="D12" s="12"/>
      <c r="E12" s="7" t="s">
        <v>16</v>
      </c>
      <c r="F12" s="7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4.25" hidden="false" customHeight="true" outlineLevel="0" collapsed="false">
      <c r="A13" s="7" t="s">
        <v>17</v>
      </c>
      <c r="B13" s="7"/>
      <c r="C13" s="7" t="s">
        <v>18</v>
      </c>
      <c r="D13" s="7"/>
      <c r="E13" s="10" t="n">
        <v>3</v>
      </c>
      <c r="F13" s="10"/>
      <c r="G13" s="1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3.5" hidden="false" customHeight="true" outlineLevel="0" collapsed="false">
      <c r="A14" s="11"/>
      <c r="B14" s="11"/>
      <c r="C14" s="11"/>
      <c r="D14" s="11"/>
      <c r="E14" s="11"/>
      <c r="F14" s="11"/>
      <c r="G14" s="1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4.25" hidden="false" customHeight="true" outlineLevel="0" collapsed="false">
      <c r="A15" s="6" t="s">
        <v>19</v>
      </c>
      <c r="B15" s="6"/>
      <c r="C15" s="6"/>
      <c r="D15" s="6"/>
      <c r="E15" s="6"/>
      <c r="F15" s="6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4.25" hidden="false" customHeight="true" outlineLevel="0" collapsed="false">
      <c r="A16" s="10" t="n">
        <v>1</v>
      </c>
      <c r="B16" s="8" t="s">
        <v>20</v>
      </c>
      <c r="C16" s="8"/>
      <c r="D16" s="8"/>
      <c r="E16" s="8"/>
      <c r="F16" s="7" t="str">
        <f aca="false">F19</f>
        <v>Mecânico de Auto</v>
      </c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4.25" hidden="false" customHeight="true" outlineLevel="0" collapsed="false">
      <c r="A17" s="10" t="n">
        <v>2</v>
      </c>
      <c r="B17" s="8" t="s">
        <v>21</v>
      </c>
      <c r="C17" s="8"/>
      <c r="D17" s="8"/>
      <c r="E17" s="8"/>
      <c r="F17" s="13" t="n">
        <v>2645939</v>
      </c>
      <c r="G17" s="13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4.25" hidden="false" customHeight="true" outlineLevel="0" collapsed="false">
      <c r="A18" s="10" t="n">
        <v>3</v>
      </c>
      <c r="B18" s="8" t="s">
        <v>22</v>
      </c>
      <c r="C18" s="8"/>
      <c r="D18" s="8"/>
      <c r="E18" s="8"/>
      <c r="F18" s="14" t="n">
        <v>1540.79</v>
      </c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4.25" hidden="false" customHeight="true" outlineLevel="0" collapsed="false">
      <c r="A19" s="10" t="n">
        <v>4</v>
      </c>
      <c r="B19" s="8" t="s">
        <v>23</v>
      </c>
      <c r="C19" s="8"/>
      <c r="D19" s="8"/>
      <c r="E19" s="8"/>
      <c r="F19" s="7" t="s">
        <v>17</v>
      </c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4.25" hidden="false" customHeight="true" outlineLevel="0" collapsed="false">
      <c r="A20" s="10" t="n">
        <v>5</v>
      </c>
      <c r="B20" s="8" t="s">
        <v>24</v>
      </c>
      <c r="C20" s="8"/>
      <c r="D20" s="8"/>
      <c r="E20" s="8"/>
      <c r="F20" s="15" t="n">
        <v>43952</v>
      </c>
      <c r="G20" s="1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3.5" hidden="false" customHeight="true" outlineLevel="0" collapsed="false">
      <c r="A21" s="11"/>
      <c r="B21" s="11"/>
      <c r="C21" s="11"/>
      <c r="D21" s="11"/>
      <c r="E21" s="11"/>
      <c r="F21" s="11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4.25" hidden="false" customHeight="true" outlineLevel="0" collapsed="false">
      <c r="A22" s="6" t="s">
        <v>25</v>
      </c>
      <c r="B22" s="6"/>
      <c r="C22" s="6"/>
      <c r="D22" s="6"/>
      <c r="E22" s="6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4.25" hidden="false" customHeight="true" outlineLevel="0" collapsed="false">
      <c r="A23" s="16" t="n">
        <v>1</v>
      </c>
      <c r="B23" s="17" t="s">
        <v>26</v>
      </c>
      <c r="C23" s="17"/>
      <c r="D23" s="17"/>
      <c r="E23" s="17"/>
      <c r="F23" s="17" t="s">
        <v>27</v>
      </c>
      <c r="G23" s="18" t="s">
        <v>28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4.25" hidden="false" customHeight="true" outlineLevel="0" collapsed="false">
      <c r="A24" s="17" t="s">
        <v>4</v>
      </c>
      <c r="B24" s="8" t="s">
        <v>29</v>
      </c>
      <c r="C24" s="8"/>
      <c r="D24" s="8"/>
      <c r="E24" s="8"/>
      <c r="F24" s="9"/>
      <c r="G24" s="19" t="n">
        <f aca="false">F18</f>
        <v>1540.79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4.25" hidden="false" customHeight="true" outlineLevel="0" collapsed="false">
      <c r="A25" s="17" t="s">
        <v>6</v>
      </c>
      <c r="B25" s="8" t="s">
        <v>30</v>
      </c>
      <c r="C25" s="8"/>
      <c r="D25" s="8"/>
      <c r="E25" s="8"/>
      <c r="F25" s="20" t="n">
        <v>0</v>
      </c>
      <c r="G25" s="21" t="n">
        <f aca="false">F25*$G$24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4.25" hidden="false" customHeight="true" outlineLevel="0" collapsed="false">
      <c r="A26" s="17" t="s">
        <v>9</v>
      </c>
      <c r="B26" s="8" t="s">
        <v>31</v>
      </c>
      <c r="C26" s="8"/>
      <c r="D26" s="8"/>
      <c r="E26" s="8"/>
      <c r="F26" s="22" t="n">
        <v>0</v>
      </c>
      <c r="G26" s="21" t="n">
        <f aca="false">F26*$G$24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4.25" hidden="false" customHeight="true" outlineLevel="0" collapsed="false">
      <c r="A27" s="17" t="s">
        <v>11</v>
      </c>
      <c r="B27" s="8" t="s">
        <v>32</v>
      </c>
      <c r="C27" s="8"/>
      <c r="D27" s="8"/>
      <c r="E27" s="8"/>
      <c r="F27" s="22" t="n">
        <v>0</v>
      </c>
      <c r="G27" s="21" t="n">
        <f aca="false">F27*$G$24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4.25" hidden="false" customHeight="true" outlineLevel="0" collapsed="false">
      <c r="A28" s="17" t="s">
        <v>33</v>
      </c>
      <c r="B28" s="8" t="s">
        <v>34</v>
      </c>
      <c r="C28" s="8"/>
      <c r="D28" s="8"/>
      <c r="E28" s="8"/>
      <c r="F28" s="22" t="n">
        <v>0</v>
      </c>
      <c r="G28" s="21" t="n">
        <f aca="false">F28*$G$24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4.25" hidden="false" customHeight="true" outlineLevel="0" collapsed="false">
      <c r="A29" s="17" t="s">
        <v>35</v>
      </c>
      <c r="B29" s="8" t="s">
        <v>36</v>
      </c>
      <c r="C29" s="8"/>
      <c r="D29" s="8"/>
      <c r="E29" s="8"/>
      <c r="F29" s="22" t="n">
        <v>0</v>
      </c>
      <c r="G29" s="21" t="n">
        <f aca="false">F29*$G$24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4.25" hidden="false" customHeight="true" outlineLevel="0" collapsed="false">
      <c r="A30" s="17" t="s">
        <v>37</v>
      </c>
      <c r="B30" s="8" t="s">
        <v>38</v>
      </c>
      <c r="C30" s="8"/>
      <c r="D30" s="8"/>
      <c r="E30" s="8"/>
      <c r="F30" s="22" t="n">
        <v>0</v>
      </c>
      <c r="G30" s="21" t="n">
        <f aca="false">F30*$G$24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4.25" hidden="false" customHeight="true" outlineLevel="0" collapsed="false">
      <c r="A31" s="17" t="s">
        <v>39</v>
      </c>
      <c r="B31" s="17"/>
      <c r="C31" s="17"/>
      <c r="D31" s="17"/>
      <c r="E31" s="17"/>
      <c r="F31" s="17"/>
      <c r="G31" s="23" t="n">
        <f aca="false">SUM(G24:G30)</f>
        <v>1540.79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3.5" hidden="false" customHeight="true" outlineLevel="0" collapsed="false">
      <c r="A32" s="11"/>
      <c r="B32" s="11"/>
      <c r="C32" s="11"/>
      <c r="D32" s="11"/>
      <c r="E32" s="11"/>
      <c r="F32" s="11"/>
      <c r="G32" s="1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4.25" hidden="false" customHeight="true" outlineLevel="0" collapsed="false">
      <c r="A33" s="6" t="s">
        <v>40</v>
      </c>
      <c r="B33" s="6"/>
      <c r="C33" s="6"/>
      <c r="D33" s="6"/>
      <c r="E33" s="6"/>
      <c r="F33" s="6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4.25" hidden="false" customHeight="true" outlineLevel="0" collapsed="false">
      <c r="A34" s="17" t="s">
        <v>41</v>
      </c>
      <c r="B34" s="17"/>
      <c r="C34" s="17"/>
      <c r="D34" s="17"/>
      <c r="E34" s="17"/>
      <c r="F34" s="17" t="s">
        <v>27</v>
      </c>
      <c r="G34" s="18" t="s">
        <v>28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4.25" hidden="false" customHeight="true" outlineLevel="0" collapsed="false">
      <c r="A35" s="17" t="s">
        <v>4</v>
      </c>
      <c r="B35" s="8" t="s">
        <v>42</v>
      </c>
      <c r="C35" s="8"/>
      <c r="D35" s="8"/>
      <c r="E35" s="8"/>
      <c r="F35" s="20" t="n">
        <v>0.0833</v>
      </c>
      <c r="G35" s="21" t="n">
        <f aca="false">F35*G31</f>
        <v>128.35</v>
      </c>
      <c r="H35" s="4"/>
      <c r="I35" s="4"/>
      <c r="J35" s="4"/>
      <c r="K35" s="2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4.25" hidden="false" customHeight="true" outlineLevel="0" collapsed="false">
      <c r="A36" s="17" t="s">
        <v>6</v>
      </c>
      <c r="B36" s="8" t="s">
        <v>43</v>
      </c>
      <c r="C36" s="8"/>
      <c r="D36" s="8"/>
      <c r="E36" s="8"/>
      <c r="F36" s="20" t="n">
        <v>0.0278</v>
      </c>
      <c r="G36" s="21" t="n">
        <f aca="false">F36*G31</f>
        <v>42.83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4.25" hidden="false" customHeight="true" outlineLevel="0" collapsed="false">
      <c r="A37" s="18" t="s">
        <v>44</v>
      </c>
      <c r="B37" s="18"/>
      <c r="C37" s="18"/>
      <c r="D37" s="18"/>
      <c r="E37" s="18"/>
      <c r="F37" s="25" t="n">
        <f aca="false">SUM(F35:F36)</f>
        <v>0.1111</v>
      </c>
      <c r="G37" s="26" t="n">
        <f aca="false">SUM(G35:G36)</f>
        <v>171.18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3.5" hidden="false" customHeight="true" outlineLevel="0" collapsed="false">
      <c r="A38" s="27"/>
      <c r="B38" s="27"/>
      <c r="C38" s="27"/>
      <c r="D38" s="27"/>
      <c r="E38" s="27"/>
      <c r="F38" s="27"/>
      <c r="G38" s="2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4.25" hidden="false" customHeight="true" outlineLevel="0" collapsed="false">
      <c r="A39" s="17" t="s">
        <v>45</v>
      </c>
      <c r="B39" s="17"/>
      <c r="C39" s="17"/>
      <c r="D39" s="17"/>
      <c r="E39" s="17"/>
      <c r="F39" s="17" t="s">
        <v>27</v>
      </c>
      <c r="G39" s="18" t="s">
        <v>28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4.25" hidden="false" customHeight="true" outlineLevel="0" collapsed="false">
      <c r="A40" s="17" t="s">
        <v>4</v>
      </c>
      <c r="B40" s="8" t="s">
        <v>46</v>
      </c>
      <c r="C40" s="8"/>
      <c r="D40" s="8"/>
      <c r="E40" s="8"/>
      <c r="F40" s="20" t="n">
        <v>0.2</v>
      </c>
      <c r="G40" s="28" t="n">
        <f aca="false">($G$31+$G$37)*F40</f>
        <v>342.39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4.25" hidden="false" customHeight="true" outlineLevel="0" collapsed="false">
      <c r="A41" s="17" t="s">
        <v>6</v>
      </c>
      <c r="B41" s="8" t="s">
        <v>47</v>
      </c>
      <c r="C41" s="8"/>
      <c r="D41" s="8"/>
      <c r="E41" s="8"/>
      <c r="F41" s="20" t="n">
        <v>0.025</v>
      </c>
      <c r="G41" s="28" t="n">
        <f aca="false">($G$31+$G$37)*F41</f>
        <v>42.8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4.25" hidden="false" customHeight="true" outlineLevel="0" collapsed="false">
      <c r="A42" s="17" t="s">
        <v>9</v>
      </c>
      <c r="B42" s="8" t="s">
        <v>48</v>
      </c>
      <c r="C42" s="8"/>
      <c r="D42" s="8"/>
      <c r="E42" s="8"/>
      <c r="F42" s="20" t="n">
        <v>0.03</v>
      </c>
      <c r="G42" s="28" t="n">
        <f aca="false">($G$31+$G$37)*F42</f>
        <v>51.36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4.25" hidden="false" customHeight="true" outlineLevel="0" collapsed="false">
      <c r="A43" s="17" t="s">
        <v>11</v>
      </c>
      <c r="B43" s="8" t="s">
        <v>49</v>
      </c>
      <c r="C43" s="8"/>
      <c r="D43" s="8"/>
      <c r="E43" s="8"/>
      <c r="F43" s="20" t="n">
        <v>0.015</v>
      </c>
      <c r="G43" s="28" t="n">
        <f aca="false">($G$31+$G$37)*F43</f>
        <v>25.68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4.25" hidden="false" customHeight="true" outlineLevel="0" collapsed="false">
      <c r="A44" s="17" t="s">
        <v>33</v>
      </c>
      <c r="B44" s="8" t="s">
        <v>50</v>
      </c>
      <c r="C44" s="8"/>
      <c r="D44" s="8"/>
      <c r="E44" s="8"/>
      <c r="F44" s="20" t="n">
        <v>0.01</v>
      </c>
      <c r="G44" s="28" t="n">
        <f aca="false">($G$31+$G$37)*F44</f>
        <v>17.12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4.25" hidden="false" customHeight="true" outlineLevel="0" collapsed="false">
      <c r="A45" s="17" t="s">
        <v>35</v>
      </c>
      <c r="B45" s="8" t="s">
        <v>51</v>
      </c>
      <c r="C45" s="8"/>
      <c r="D45" s="8"/>
      <c r="E45" s="8"/>
      <c r="F45" s="20" t="n">
        <v>0.006</v>
      </c>
      <c r="G45" s="28" t="n">
        <f aca="false">($G$31+$G$37)*F45</f>
        <v>10.27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4.25" hidden="false" customHeight="true" outlineLevel="0" collapsed="false">
      <c r="A46" s="17" t="s">
        <v>37</v>
      </c>
      <c r="B46" s="8" t="s">
        <v>52</v>
      </c>
      <c r="C46" s="8"/>
      <c r="D46" s="8"/>
      <c r="E46" s="8"/>
      <c r="F46" s="20" t="n">
        <v>0.002</v>
      </c>
      <c r="G46" s="28" t="n">
        <f aca="false">($G$31+$G$37)*F46</f>
        <v>3.42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4.25" hidden="false" customHeight="true" outlineLevel="0" collapsed="false">
      <c r="A47" s="17" t="s">
        <v>53</v>
      </c>
      <c r="B47" s="8" t="s">
        <v>54</v>
      </c>
      <c r="C47" s="8"/>
      <c r="D47" s="8"/>
      <c r="E47" s="8"/>
      <c r="F47" s="20" t="n">
        <v>0.08</v>
      </c>
      <c r="G47" s="28" t="n">
        <f aca="false">($G$31+$G$37)*F47</f>
        <v>136.96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4.25" hidden="false" customHeight="true" outlineLevel="0" collapsed="false">
      <c r="A48" s="17" t="s">
        <v>55</v>
      </c>
      <c r="B48" s="17"/>
      <c r="C48" s="17"/>
      <c r="D48" s="17"/>
      <c r="E48" s="17"/>
      <c r="F48" s="29" t="n">
        <v>0.368</v>
      </c>
      <c r="G48" s="30" t="n">
        <f aca="false">SUM(G40:G47)</f>
        <v>630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2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2.75" hidden="false" customHeight="true" outlineLevel="0" collapsed="false">
      <c r="A50" s="31" t="s">
        <v>56</v>
      </c>
      <c r="B50" s="31"/>
      <c r="C50" s="31"/>
      <c r="D50" s="31"/>
      <c r="E50" s="31"/>
      <c r="F50" s="32"/>
      <c r="G50" s="33" t="s">
        <v>28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2.75" hidden="false" customHeight="true" outlineLevel="0" collapsed="false">
      <c r="A51" s="34" t="s">
        <v>4</v>
      </c>
      <c r="B51" s="35" t="s">
        <v>57</v>
      </c>
      <c r="C51" s="35"/>
      <c r="D51" s="35"/>
      <c r="E51" s="35"/>
      <c r="F51" s="36" t="s">
        <v>58</v>
      </c>
      <c r="G51" s="37" t="n">
        <f aca="false">(22*5*2)-(G24*0.06)</f>
        <v>127.55</v>
      </c>
      <c r="H51" s="4"/>
      <c r="I51" s="4"/>
      <c r="J51" s="4"/>
      <c r="K51" s="2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2.75" hidden="false" customHeight="true" outlineLevel="0" collapsed="false">
      <c r="A52" s="34" t="s">
        <v>6</v>
      </c>
      <c r="B52" s="35" t="s">
        <v>59</v>
      </c>
      <c r="C52" s="35"/>
      <c r="D52" s="35"/>
      <c r="E52" s="35"/>
      <c r="F52" s="36" t="s">
        <v>58</v>
      </c>
      <c r="G52" s="37" t="n">
        <f aca="false">22*19.5</f>
        <v>429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2.75" hidden="false" customHeight="true" outlineLevel="0" collapsed="false">
      <c r="A53" s="34" t="s">
        <v>9</v>
      </c>
      <c r="B53" s="35" t="s">
        <v>60</v>
      </c>
      <c r="C53" s="35"/>
      <c r="D53" s="35"/>
      <c r="E53" s="35"/>
      <c r="F53" s="36" t="s">
        <v>58</v>
      </c>
      <c r="G53" s="37" t="n">
        <v>0</v>
      </c>
      <c r="H53" s="4"/>
      <c r="I53" s="4"/>
      <c r="J53" s="4"/>
      <c r="K53" s="2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2.75" hidden="false" customHeight="true" outlineLevel="0" collapsed="false">
      <c r="A54" s="34" t="s">
        <v>11</v>
      </c>
      <c r="B54" s="35" t="s">
        <v>61</v>
      </c>
      <c r="C54" s="35"/>
      <c r="D54" s="35"/>
      <c r="E54" s="35"/>
      <c r="F54" s="36" t="s">
        <v>58</v>
      </c>
      <c r="G54" s="37" t="n"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2.75" hidden="false" customHeight="true" outlineLevel="0" collapsed="false">
      <c r="A55" s="34" t="s">
        <v>33</v>
      </c>
      <c r="B55" s="35" t="s">
        <v>62</v>
      </c>
      <c r="C55" s="35"/>
      <c r="D55" s="35"/>
      <c r="E55" s="35"/>
      <c r="F55" s="36" t="s">
        <v>58</v>
      </c>
      <c r="G55" s="37" t="n"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2.75" hidden="false" customHeight="true" outlineLevel="0" collapsed="false">
      <c r="A56" s="34" t="s">
        <v>35</v>
      </c>
      <c r="B56" s="35" t="s">
        <v>38</v>
      </c>
      <c r="C56" s="35"/>
      <c r="D56" s="35"/>
      <c r="E56" s="35"/>
      <c r="F56" s="36" t="s">
        <v>58</v>
      </c>
      <c r="G56" s="37" t="n"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2.75" hidden="false" customHeight="true" outlineLevel="0" collapsed="false">
      <c r="A57" s="31" t="s">
        <v>63</v>
      </c>
      <c r="B57" s="31"/>
      <c r="C57" s="31"/>
      <c r="D57" s="31"/>
      <c r="E57" s="31"/>
      <c r="F57" s="31"/>
      <c r="G57" s="38" t="n">
        <f aca="false">SUM(G51:G56)</f>
        <v>556.55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2.75" hidden="false" customHeight="true" outlineLevel="0" collapsed="false">
      <c r="A59" s="31" t="s">
        <v>64</v>
      </c>
      <c r="B59" s="31"/>
      <c r="C59" s="31"/>
      <c r="D59" s="31"/>
      <c r="E59" s="31"/>
      <c r="F59" s="31"/>
      <c r="G59" s="3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2.75" hidden="false" customHeight="true" outlineLevel="0" collapsed="false">
      <c r="A60" s="39" t="s">
        <v>65</v>
      </c>
      <c r="B60" s="39"/>
      <c r="C60" s="39"/>
      <c r="D60" s="39"/>
      <c r="E60" s="39"/>
      <c r="F60" s="39"/>
      <c r="G60" s="33" t="s">
        <v>28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2.75" hidden="false" customHeight="true" outlineLevel="0" collapsed="false">
      <c r="A61" s="33" t="s">
        <v>66</v>
      </c>
      <c r="B61" s="35" t="s">
        <v>67</v>
      </c>
      <c r="C61" s="35"/>
      <c r="D61" s="35"/>
      <c r="E61" s="35"/>
      <c r="F61" s="35"/>
      <c r="G61" s="40" t="n">
        <f aca="false">G37</f>
        <v>171.18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2.75" hidden="false" customHeight="true" outlineLevel="0" collapsed="false">
      <c r="A62" s="33" t="s">
        <v>68</v>
      </c>
      <c r="B62" s="35" t="s">
        <v>69</v>
      </c>
      <c r="C62" s="35"/>
      <c r="D62" s="35"/>
      <c r="E62" s="35"/>
      <c r="F62" s="35"/>
      <c r="G62" s="40" t="n">
        <f aca="false">G48</f>
        <v>630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2.75" hidden="false" customHeight="true" outlineLevel="0" collapsed="false">
      <c r="A63" s="33" t="s">
        <v>70</v>
      </c>
      <c r="B63" s="35" t="s">
        <v>71</v>
      </c>
      <c r="C63" s="35"/>
      <c r="D63" s="35"/>
      <c r="E63" s="35"/>
      <c r="F63" s="35"/>
      <c r="G63" s="40" t="n">
        <f aca="false">G57</f>
        <v>556.55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2.75" hidden="false" customHeight="true" outlineLevel="0" collapsed="false">
      <c r="A64" s="31" t="s">
        <v>72</v>
      </c>
      <c r="B64" s="31"/>
      <c r="C64" s="31"/>
      <c r="D64" s="31"/>
      <c r="E64" s="31"/>
      <c r="F64" s="31"/>
      <c r="G64" s="41" t="n">
        <f aca="false">SUM(G61:G63)</f>
        <v>1357.73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2.75" hidden="false" customHeight="true" outlineLevel="0" collapsed="false">
      <c r="A66" s="31" t="s">
        <v>73</v>
      </c>
      <c r="B66" s="31"/>
      <c r="C66" s="31"/>
      <c r="D66" s="31"/>
      <c r="E66" s="31"/>
      <c r="F66" s="31"/>
      <c r="G66" s="31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2.75" hidden="false" customHeight="true" outlineLevel="0" collapsed="false">
      <c r="A67" s="42" t="s">
        <v>74</v>
      </c>
      <c r="B67" s="42"/>
      <c r="C67" s="42"/>
      <c r="D67" s="42"/>
      <c r="E67" s="42"/>
      <c r="F67" s="34" t="s">
        <v>27</v>
      </c>
      <c r="G67" s="33" t="s">
        <v>28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2.75" hidden="false" customHeight="true" outlineLevel="0" collapsed="false">
      <c r="A68" s="34" t="s">
        <v>4</v>
      </c>
      <c r="B68" s="35" t="s">
        <v>75</v>
      </c>
      <c r="C68" s="35"/>
      <c r="D68" s="35"/>
      <c r="E68" s="35"/>
      <c r="F68" s="43" t="n">
        <v>0.0042</v>
      </c>
      <c r="G68" s="44" t="n">
        <f aca="false">(G31)*F68</f>
        <v>6.47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2.75" hidden="false" customHeight="true" outlineLevel="0" collapsed="false">
      <c r="A69" s="34" t="s">
        <v>6</v>
      </c>
      <c r="B69" s="35" t="s">
        <v>76</v>
      </c>
      <c r="C69" s="35"/>
      <c r="D69" s="35"/>
      <c r="E69" s="35"/>
      <c r="F69" s="45" t="n">
        <v>0.000336</v>
      </c>
      <c r="G69" s="44" t="n">
        <f aca="false">(G31)*F69</f>
        <v>0.52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2.75" hidden="false" customHeight="true" outlineLevel="0" collapsed="false">
      <c r="A70" s="34" t="s">
        <v>9</v>
      </c>
      <c r="B70" s="35" t="s">
        <v>77</v>
      </c>
      <c r="C70" s="35"/>
      <c r="D70" s="35"/>
      <c r="E70" s="35"/>
      <c r="F70" s="46" t="n">
        <v>0.00016</v>
      </c>
      <c r="G70" s="44" t="n">
        <f aca="false">(G31)*F70</f>
        <v>0.25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2.75" hidden="false" customHeight="true" outlineLevel="0" collapsed="false">
      <c r="A71" s="34" t="s">
        <v>11</v>
      </c>
      <c r="B71" s="35" t="s">
        <v>78</v>
      </c>
      <c r="C71" s="35"/>
      <c r="D71" s="35"/>
      <c r="E71" s="35"/>
      <c r="F71" s="43" t="n">
        <v>0.0194</v>
      </c>
      <c r="G71" s="44" t="n">
        <f aca="false">(G31)*F71</f>
        <v>29.89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2.75" hidden="false" customHeight="true" outlineLevel="0" collapsed="false">
      <c r="A72" s="47" t="s">
        <v>33</v>
      </c>
      <c r="B72" s="35" t="s">
        <v>79</v>
      </c>
      <c r="C72" s="35"/>
      <c r="D72" s="35"/>
      <c r="E72" s="35"/>
      <c r="F72" s="48" t="n">
        <v>0.0071</v>
      </c>
      <c r="G72" s="44" t="n">
        <f aca="false">(G31)*F72</f>
        <v>10.94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2.75" hidden="false" customHeight="true" outlineLevel="0" collapsed="false">
      <c r="A73" s="34" t="s">
        <v>35</v>
      </c>
      <c r="B73" s="35" t="s">
        <v>80</v>
      </c>
      <c r="C73" s="35"/>
      <c r="D73" s="35"/>
      <c r="E73" s="35"/>
      <c r="F73" s="46" t="n">
        <v>0.00078</v>
      </c>
      <c r="G73" s="44" t="n">
        <f aca="false">(G31)*F73</f>
        <v>1.2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2.75" hidden="false" customHeight="true" outlineLevel="0" collapsed="false">
      <c r="A74" s="42" t="s">
        <v>81</v>
      </c>
      <c r="B74" s="42"/>
      <c r="C74" s="42"/>
      <c r="D74" s="42"/>
      <c r="E74" s="42"/>
      <c r="F74" s="49" t="n">
        <f aca="false">SUM(F68:F73)</f>
        <v>0.032</v>
      </c>
      <c r="G74" s="50" t="n">
        <f aca="false">SUM(G68:G73)</f>
        <v>49.27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2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2.75" hidden="false" customHeight="true" outlineLevel="0" collapsed="false">
      <c r="A76" s="51" t="s">
        <v>82</v>
      </c>
      <c r="B76" s="51"/>
      <c r="C76" s="51"/>
      <c r="D76" s="51"/>
      <c r="E76" s="51"/>
      <c r="F76" s="51"/>
      <c r="G76" s="51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2.75" hidden="false" customHeight="true" outlineLevel="0" collapsed="false">
      <c r="A77" s="52" t="s">
        <v>83</v>
      </c>
      <c r="B77" s="52"/>
      <c r="C77" s="52"/>
      <c r="D77" s="52"/>
      <c r="E77" s="52"/>
      <c r="F77" s="17" t="s">
        <v>27</v>
      </c>
      <c r="G77" s="18" t="s">
        <v>28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2.75" hidden="false" customHeight="true" outlineLevel="0" collapsed="false">
      <c r="A78" s="17" t="s">
        <v>4</v>
      </c>
      <c r="B78" s="53" t="s">
        <v>84</v>
      </c>
      <c r="C78" s="53"/>
      <c r="D78" s="53"/>
      <c r="E78" s="53"/>
      <c r="F78" s="20" t="n">
        <v>0.0833</v>
      </c>
      <c r="G78" s="28" t="n">
        <f aca="false">F78*G31</f>
        <v>128.35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2.75" hidden="false" customHeight="true" outlineLevel="0" collapsed="false">
      <c r="A79" s="17" t="s">
        <v>6</v>
      </c>
      <c r="B79" s="53" t="s">
        <v>85</v>
      </c>
      <c r="C79" s="53"/>
      <c r="D79" s="53"/>
      <c r="E79" s="53"/>
      <c r="F79" s="20" t="n">
        <v>0.0082</v>
      </c>
      <c r="G79" s="28" t="n">
        <f aca="false">F79*G31</f>
        <v>12.63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2.75" hidden="false" customHeight="true" outlineLevel="0" collapsed="false">
      <c r="A80" s="17" t="s">
        <v>9</v>
      </c>
      <c r="B80" s="53" t="s">
        <v>86</v>
      </c>
      <c r="C80" s="53"/>
      <c r="D80" s="53"/>
      <c r="E80" s="53"/>
      <c r="F80" s="20" t="n">
        <v>0.0002</v>
      </c>
      <c r="G80" s="28" t="n">
        <f aca="false">F80*G31</f>
        <v>0.31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2.75" hidden="false" customHeight="true" outlineLevel="0" collapsed="false">
      <c r="A81" s="17" t="s">
        <v>11</v>
      </c>
      <c r="B81" s="53" t="s">
        <v>87</v>
      </c>
      <c r="C81" s="53"/>
      <c r="D81" s="53"/>
      <c r="E81" s="53"/>
      <c r="F81" s="20" t="n">
        <v>0.0003</v>
      </c>
      <c r="G81" s="28" t="n">
        <f aca="false">F81*G31</f>
        <v>0.46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2.75" hidden="false" customHeight="true" outlineLevel="0" collapsed="false">
      <c r="A82" s="17" t="s">
        <v>33</v>
      </c>
      <c r="B82" s="53" t="s">
        <v>88</v>
      </c>
      <c r="C82" s="53"/>
      <c r="D82" s="53"/>
      <c r="E82" s="53"/>
      <c r="F82" s="20" t="n">
        <v>0.0013</v>
      </c>
      <c r="G82" s="28" t="n">
        <f aca="false">F82*G31</f>
        <v>2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2.75" hidden="false" customHeight="true" outlineLevel="0" collapsed="false">
      <c r="A83" s="17" t="s">
        <v>35</v>
      </c>
      <c r="B83" s="53" t="s">
        <v>89</v>
      </c>
      <c r="C83" s="53"/>
      <c r="D83" s="53"/>
      <c r="E83" s="53"/>
      <c r="F83" s="20" t="n">
        <v>0</v>
      </c>
      <c r="G83" s="28" t="n"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2.75" hidden="false" customHeight="true" outlineLevel="0" collapsed="false">
      <c r="A84" s="52" t="s">
        <v>90</v>
      </c>
      <c r="B84" s="52"/>
      <c r="C84" s="52"/>
      <c r="D84" s="52"/>
      <c r="E84" s="52"/>
      <c r="F84" s="29" t="n">
        <f aca="false">SUM(F78:F83)</f>
        <v>0.0933</v>
      </c>
      <c r="G84" s="30" t="n">
        <f aca="false">SUM(G78:G83)</f>
        <v>143.75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2.75" hidden="false" customHeight="true" outlineLevel="0" collapsed="false">
      <c r="A85" s="27"/>
      <c r="B85" s="27"/>
      <c r="C85" s="27"/>
      <c r="D85" s="27"/>
      <c r="E85" s="27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2.75" hidden="false" customHeight="true" outlineLevel="0" collapsed="false">
      <c r="A86" s="52" t="s">
        <v>91</v>
      </c>
      <c r="B86" s="52"/>
      <c r="C86" s="52"/>
      <c r="D86" s="52"/>
      <c r="E86" s="52"/>
      <c r="F86" s="17" t="s">
        <v>27</v>
      </c>
      <c r="G86" s="18" t="s">
        <v>28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2.75" hidden="false" customHeight="true" outlineLevel="0" collapsed="false">
      <c r="A87" s="17" t="s">
        <v>4</v>
      </c>
      <c r="B87" s="53" t="s">
        <v>92</v>
      </c>
      <c r="C87" s="53"/>
      <c r="D87" s="53"/>
      <c r="E87" s="53"/>
      <c r="F87" s="20" t="n">
        <v>0</v>
      </c>
      <c r="G87" s="28" t="n">
        <v>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2.75" hidden="false" customHeight="true" outlineLevel="0" collapsed="false">
      <c r="A88" s="52" t="s">
        <v>93</v>
      </c>
      <c r="B88" s="52"/>
      <c r="C88" s="52"/>
      <c r="D88" s="52"/>
      <c r="E88" s="52"/>
      <c r="F88" s="29" t="n">
        <v>0</v>
      </c>
      <c r="G88" s="30" t="n"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2.75" hidden="false" customHeight="true" outlineLevel="0" collapsed="false">
      <c r="A89" s="27"/>
      <c r="B89" s="27"/>
      <c r="C89" s="27"/>
      <c r="D89" s="27"/>
      <c r="E89" s="2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2.75" hidden="false" customHeight="true" outlineLevel="0" collapsed="false">
      <c r="A90" s="54" t="s">
        <v>94</v>
      </c>
      <c r="B90" s="54"/>
      <c r="C90" s="54"/>
      <c r="D90" s="54"/>
      <c r="E90" s="54"/>
      <c r="F90" s="54"/>
      <c r="G90" s="5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2.75" hidden="false" customHeight="true" outlineLevel="0" collapsed="false">
      <c r="A91" s="52" t="s">
        <v>95</v>
      </c>
      <c r="B91" s="52"/>
      <c r="C91" s="52"/>
      <c r="D91" s="52"/>
      <c r="E91" s="52"/>
      <c r="F91" s="52"/>
      <c r="G91" s="18" t="s">
        <v>28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2.75" hidden="false" customHeight="true" outlineLevel="0" collapsed="false">
      <c r="A92" s="18" t="s">
        <v>96</v>
      </c>
      <c r="B92" s="53" t="s">
        <v>85</v>
      </c>
      <c r="C92" s="53"/>
      <c r="D92" s="53"/>
      <c r="E92" s="53"/>
      <c r="F92" s="53"/>
      <c r="G92" s="55" t="n">
        <f aca="false">G84</f>
        <v>143.75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2.75" hidden="false" customHeight="true" outlineLevel="0" collapsed="false">
      <c r="A93" s="18" t="s">
        <v>97</v>
      </c>
      <c r="B93" s="53" t="s">
        <v>98</v>
      </c>
      <c r="C93" s="53"/>
      <c r="D93" s="53"/>
      <c r="E93" s="53"/>
      <c r="F93" s="53"/>
      <c r="G93" s="55" t="n">
        <f aca="false">G88</f>
        <v>0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2.75" hidden="false" customHeight="true" outlineLevel="0" collapsed="false">
      <c r="A94" s="52" t="s">
        <v>99</v>
      </c>
      <c r="B94" s="52"/>
      <c r="C94" s="52"/>
      <c r="D94" s="52"/>
      <c r="E94" s="52"/>
      <c r="F94" s="52"/>
      <c r="G94" s="30" t="n">
        <f aca="false">SUM(G92:G93)</f>
        <v>143.75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2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2.75" hidden="false" customHeight="true" outlineLevel="0" collapsed="false">
      <c r="A96" s="56" t="s">
        <v>100</v>
      </c>
      <c r="B96" s="56"/>
      <c r="C96" s="56"/>
      <c r="D96" s="56"/>
      <c r="E96" s="56"/>
      <c r="F96" s="56"/>
      <c r="G96" s="5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2.75" hidden="false" customHeight="true" outlineLevel="0" collapsed="false">
      <c r="A97" s="57" t="n">
        <v>5</v>
      </c>
      <c r="B97" s="58" t="s">
        <v>101</v>
      </c>
      <c r="C97" s="58"/>
      <c r="D97" s="58"/>
      <c r="E97" s="58"/>
      <c r="F97" s="58"/>
      <c r="G97" s="59" t="s">
        <v>28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2.75" hidden="false" customHeight="true" outlineLevel="0" collapsed="false">
      <c r="A98" s="17" t="s">
        <v>4</v>
      </c>
      <c r="B98" s="60" t="s">
        <v>102</v>
      </c>
      <c r="C98" s="60"/>
      <c r="D98" s="60"/>
      <c r="E98" s="60"/>
      <c r="F98" s="60"/>
      <c r="G98" s="61" t="n">
        <f aca="false">(38.5*2)/12</f>
        <v>6.42</v>
      </c>
      <c r="H98" s="4"/>
      <c r="I98" s="4"/>
      <c r="J98" s="4"/>
      <c r="K98" s="62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2.75" hidden="false" customHeight="true" outlineLevel="0" collapsed="false">
      <c r="A99" s="17" t="s">
        <v>6</v>
      </c>
      <c r="B99" s="60" t="s">
        <v>103</v>
      </c>
      <c r="C99" s="60"/>
      <c r="D99" s="60"/>
      <c r="E99" s="60"/>
      <c r="F99" s="60"/>
      <c r="G99" s="61" t="n">
        <f aca="false">(45*2)/12</f>
        <v>7.5</v>
      </c>
      <c r="H99" s="4"/>
      <c r="I99" s="4"/>
      <c r="J99" s="4"/>
      <c r="K99" s="62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2.75" hidden="false" customHeight="true" outlineLevel="0" collapsed="false">
      <c r="A100" s="17" t="s">
        <v>9</v>
      </c>
      <c r="B100" s="60" t="s">
        <v>104</v>
      </c>
      <c r="C100" s="60"/>
      <c r="D100" s="60"/>
      <c r="E100" s="60"/>
      <c r="F100" s="60"/>
      <c r="G100" s="61" t="n">
        <f aca="false">(18*2)/12</f>
        <v>3</v>
      </c>
      <c r="H100" s="4"/>
      <c r="I100" s="4"/>
      <c r="J100" s="4"/>
      <c r="K100" s="62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2.75" hidden="false" customHeight="true" outlineLevel="0" collapsed="false">
      <c r="A101" s="17" t="s">
        <v>11</v>
      </c>
      <c r="B101" s="63" t="s">
        <v>105</v>
      </c>
      <c r="C101" s="63"/>
      <c r="D101" s="63"/>
      <c r="E101" s="63"/>
      <c r="F101" s="63"/>
      <c r="G101" s="61" t="n">
        <f aca="false">(38*2)/12</f>
        <v>6.33</v>
      </c>
      <c r="H101" s="4"/>
      <c r="I101" s="4"/>
      <c r="J101" s="4"/>
      <c r="K101" s="62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2.75" hidden="false" customHeight="true" outlineLevel="0" collapsed="false">
      <c r="A102" s="17" t="s">
        <v>33</v>
      </c>
      <c r="B102" s="63" t="s">
        <v>106</v>
      </c>
      <c r="C102" s="63"/>
      <c r="D102" s="63"/>
      <c r="E102" s="63"/>
      <c r="F102" s="63"/>
      <c r="G102" s="61" t="n">
        <f aca="false">(6.5*2)/12</f>
        <v>1.08</v>
      </c>
      <c r="H102" s="4"/>
      <c r="I102" s="4"/>
      <c r="J102" s="4"/>
      <c r="K102" s="62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2.75" hidden="false" customHeight="true" outlineLevel="0" collapsed="false">
      <c r="A103" s="18" t="s">
        <v>107</v>
      </c>
      <c r="B103" s="18"/>
      <c r="C103" s="18"/>
      <c r="D103" s="18"/>
      <c r="E103" s="18"/>
      <c r="F103" s="18"/>
      <c r="G103" s="64" t="n">
        <f aca="false">SUM(G98:G102)</f>
        <v>24.33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2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2.75" hidden="false" customHeight="true" outlineLevel="0" collapsed="false">
      <c r="A105" s="51" t="s">
        <v>108</v>
      </c>
      <c r="B105" s="51"/>
      <c r="C105" s="51"/>
      <c r="D105" s="51"/>
      <c r="E105" s="51"/>
      <c r="F105" s="51"/>
      <c r="G105" s="51"/>
      <c r="H105" s="6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2.75" hidden="false" customHeight="true" outlineLevel="0" collapsed="false">
      <c r="A106" s="16" t="n">
        <v>6</v>
      </c>
      <c r="B106" s="66" t="s">
        <v>109</v>
      </c>
      <c r="C106" s="66"/>
      <c r="D106" s="66"/>
      <c r="E106" s="66"/>
      <c r="F106" s="17" t="s">
        <v>27</v>
      </c>
      <c r="G106" s="18" t="s">
        <v>28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2.75" hidden="false" customHeight="true" outlineLevel="0" collapsed="false">
      <c r="A107" s="17" t="s">
        <v>4</v>
      </c>
      <c r="B107" s="67" t="s">
        <v>110</v>
      </c>
      <c r="C107" s="67"/>
      <c r="D107" s="67"/>
      <c r="E107" s="67"/>
      <c r="F107" s="68" t="n">
        <v>0.06</v>
      </c>
      <c r="G107" s="28" t="n">
        <f aca="false">G122*F107</f>
        <v>186.95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2.75" hidden="false" customHeight="true" outlineLevel="0" collapsed="false">
      <c r="A108" s="17" t="s">
        <v>6</v>
      </c>
      <c r="B108" s="67" t="s">
        <v>111</v>
      </c>
      <c r="C108" s="67"/>
      <c r="D108" s="67"/>
      <c r="E108" s="67"/>
      <c r="F108" s="20" t="n">
        <v>0.0679</v>
      </c>
      <c r="G108" s="28" t="n">
        <f aca="false">G122*F108</f>
        <v>211.57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2.75" hidden="false" customHeight="true" outlineLevel="0" collapsed="false">
      <c r="A109" s="17" t="s">
        <v>9</v>
      </c>
      <c r="B109" s="67" t="s">
        <v>112</v>
      </c>
      <c r="C109" s="67"/>
      <c r="D109" s="67"/>
      <c r="E109" s="67"/>
      <c r="F109" s="69"/>
      <c r="G109" s="28" t="n">
        <f aca="false">G122*F109</f>
        <v>0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2.75" hidden="false" customHeight="true" outlineLevel="0" collapsed="false">
      <c r="A110" s="17" t="s">
        <v>113</v>
      </c>
      <c r="B110" s="67" t="s">
        <v>114</v>
      </c>
      <c r="C110" s="67"/>
      <c r="D110" s="67"/>
      <c r="E110" s="67"/>
      <c r="F110" s="20" t="n">
        <v>0.0065</v>
      </c>
      <c r="G110" s="28" t="n">
        <f aca="false">G122*F110</f>
        <v>20.25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2.75" hidden="false" customHeight="true" outlineLevel="0" collapsed="false">
      <c r="A111" s="17" t="s">
        <v>115</v>
      </c>
      <c r="B111" s="67" t="s">
        <v>116</v>
      </c>
      <c r="C111" s="67"/>
      <c r="D111" s="67"/>
      <c r="E111" s="67"/>
      <c r="F111" s="68" t="n">
        <v>0.03</v>
      </c>
      <c r="G111" s="28" t="n">
        <f aca="false">G122*F111</f>
        <v>93.48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2.75" hidden="false" customHeight="true" outlineLevel="0" collapsed="false">
      <c r="A112" s="17" t="s">
        <v>117</v>
      </c>
      <c r="B112" s="67" t="s">
        <v>118</v>
      </c>
      <c r="C112" s="67"/>
      <c r="D112" s="67"/>
      <c r="E112" s="67"/>
      <c r="F112" s="68" t="n">
        <v>0.05</v>
      </c>
      <c r="G112" s="28" t="n">
        <f aca="false">G122*F112</f>
        <v>155.79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2.75" hidden="false" customHeight="true" outlineLevel="0" collapsed="false">
      <c r="A113" s="52" t="s">
        <v>119</v>
      </c>
      <c r="B113" s="52"/>
      <c r="C113" s="52"/>
      <c r="D113" s="52"/>
      <c r="E113" s="52"/>
      <c r="F113" s="29" t="n">
        <f aca="false">SUM(F107:F112)</f>
        <v>0.2144</v>
      </c>
      <c r="G113" s="70" t="n">
        <f aca="false">SUM(G107:G112)</f>
        <v>668.04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2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2.75" hidden="false" customHeight="true" outlineLevel="0" collapsed="false">
      <c r="A115" s="54" t="s">
        <v>120</v>
      </c>
      <c r="B115" s="54"/>
      <c r="C115" s="54"/>
      <c r="D115" s="54"/>
      <c r="E115" s="54"/>
      <c r="F115" s="54"/>
      <c r="G115" s="54"/>
      <c r="H115" s="7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2.75" hidden="false" customHeight="true" outlineLevel="0" collapsed="false">
      <c r="A116" s="52" t="s">
        <v>121</v>
      </c>
      <c r="B116" s="52"/>
      <c r="C116" s="52"/>
      <c r="D116" s="52"/>
      <c r="E116" s="52"/>
      <c r="F116" s="52"/>
      <c r="G116" s="18" t="s">
        <v>28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2.75" hidden="false" customHeight="true" outlineLevel="0" collapsed="false">
      <c r="A117" s="17" t="s">
        <v>4</v>
      </c>
      <c r="B117" s="53" t="s">
        <v>25</v>
      </c>
      <c r="C117" s="53"/>
      <c r="D117" s="53"/>
      <c r="E117" s="53"/>
      <c r="F117" s="53"/>
      <c r="G117" s="72" t="n">
        <f aca="false">G31</f>
        <v>1540.79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2.75" hidden="false" customHeight="true" outlineLevel="0" collapsed="false">
      <c r="A118" s="17" t="s">
        <v>6</v>
      </c>
      <c r="B118" s="53" t="s">
        <v>40</v>
      </c>
      <c r="C118" s="53"/>
      <c r="D118" s="53"/>
      <c r="E118" s="53"/>
      <c r="F118" s="53"/>
      <c r="G118" s="72" t="n">
        <f aca="false">G64</f>
        <v>1357.73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2.75" hidden="false" customHeight="true" outlineLevel="0" collapsed="false">
      <c r="A119" s="17" t="s">
        <v>9</v>
      </c>
      <c r="B119" s="53" t="s">
        <v>73</v>
      </c>
      <c r="C119" s="53"/>
      <c r="D119" s="53"/>
      <c r="E119" s="53"/>
      <c r="F119" s="53"/>
      <c r="G119" s="28" t="n">
        <f aca="false">G74</f>
        <v>49.27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2.75" hidden="false" customHeight="true" outlineLevel="0" collapsed="false">
      <c r="A120" s="17" t="s">
        <v>11</v>
      </c>
      <c r="B120" s="53" t="s">
        <v>82</v>
      </c>
      <c r="C120" s="53"/>
      <c r="D120" s="53"/>
      <c r="E120" s="53"/>
      <c r="F120" s="53"/>
      <c r="G120" s="28" t="n">
        <f aca="false">G94</f>
        <v>143.75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2.75" hidden="false" customHeight="true" outlineLevel="0" collapsed="false">
      <c r="A121" s="17" t="s">
        <v>33</v>
      </c>
      <c r="B121" s="53" t="s">
        <v>100</v>
      </c>
      <c r="C121" s="53"/>
      <c r="D121" s="53"/>
      <c r="E121" s="53"/>
      <c r="F121" s="53"/>
      <c r="G121" s="28" t="n">
        <f aca="false">G103</f>
        <v>24.33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2.75" hidden="false" customHeight="true" outlineLevel="0" collapsed="false">
      <c r="A122" s="73"/>
      <c r="B122" s="52" t="s">
        <v>122</v>
      </c>
      <c r="C122" s="52"/>
      <c r="D122" s="52"/>
      <c r="E122" s="52"/>
      <c r="F122" s="52"/>
      <c r="G122" s="74" t="n">
        <f aca="false">SUM(G117:G121)</f>
        <v>3115.87</v>
      </c>
      <c r="H122" s="4"/>
      <c r="I122" s="4"/>
      <c r="J122" s="4"/>
      <c r="K122" s="75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75" hidden="false" customHeight="true" outlineLevel="0" collapsed="false">
      <c r="A123" s="17" t="s">
        <v>35</v>
      </c>
      <c r="B123" s="53" t="s">
        <v>108</v>
      </c>
      <c r="C123" s="53"/>
      <c r="D123" s="53"/>
      <c r="E123" s="53"/>
      <c r="F123" s="53"/>
      <c r="G123" s="28" t="n">
        <f aca="false">G113</f>
        <v>668.04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2.75" hidden="false" customHeight="true" outlineLevel="0" collapsed="false">
      <c r="A124" s="52" t="s">
        <v>123</v>
      </c>
      <c r="B124" s="52"/>
      <c r="C124" s="52"/>
      <c r="D124" s="52"/>
      <c r="E124" s="52"/>
      <c r="F124" s="52"/>
      <c r="G124" s="74" t="n">
        <f aca="false">SUM(G122:G123)</f>
        <v>3783.91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2.75" hidden="false" customHeight="true" outlineLevel="0" collapsed="false">
      <c r="A125" s="52" t="s">
        <v>124</v>
      </c>
      <c r="B125" s="52"/>
      <c r="C125" s="52"/>
      <c r="D125" s="52"/>
      <c r="E125" s="52"/>
      <c r="F125" s="52"/>
      <c r="G125" s="74" t="n">
        <f aca="false">G124*3</f>
        <v>11351.73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2.75" hidden="false" customHeight="true" outlineLevel="0" collapsed="false">
      <c r="A126" s="52" t="s">
        <v>125</v>
      </c>
      <c r="B126" s="52"/>
      <c r="C126" s="52"/>
      <c r="D126" s="52"/>
      <c r="E126" s="52"/>
      <c r="F126" s="52"/>
      <c r="G126" s="74" t="n">
        <f aca="false">G125*12</f>
        <v>136220.76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2.75" hidden="false" customHeight="true" outlineLevel="0" collapsed="false">
      <c r="A127" s="76" t="s">
        <v>126</v>
      </c>
      <c r="B127" s="76"/>
      <c r="C127" s="76"/>
      <c r="D127" s="76"/>
      <c r="E127" s="76"/>
      <c r="F127" s="76"/>
      <c r="G127" s="76"/>
      <c r="H127" s="4"/>
      <c r="I127" s="4"/>
      <c r="J127" s="4"/>
      <c r="K127" s="77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2.75" hidden="false" customHeight="true" outlineLevel="0" collapsed="false">
      <c r="A128" s="78" t="s">
        <v>127</v>
      </c>
      <c r="B128" s="78"/>
      <c r="C128" s="78"/>
      <c r="D128" s="78"/>
      <c r="E128" s="78"/>
      <c r="F128" s="78"/>
      <c r="G128" s="78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2.75" hidden="false" customHeight="true" outlineLevel="0" collapsed="false">
      <c r="A129" s="78" t="s">
        <v>128</v>
      </c>
      <c r="B129" s="78"/>
      <c r="C129" s="78"/>
      <c r="D129" s="78"/>
      <c r="E129" s="78"/>
      <c r="F129" s="78"/>
      <c r="G129" s="78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2.75" hidden="false" customHeight="true" outlineLevel="0" collapsed="false">
      <c r="A130" s="78" t="s">
        <v>129</v>
      </c>
      <c r="B130" s="78"/>
      <c r="C130" s="78"/>
      <c r="D130" s="78"/>
      <c r="E130" s="78"/>
      <c r="F130" s="78"/>
      <c r="G130" s="78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2.75" hidden="false" customHeight="true" outlineLevel="0" collapsed="false">
      <c r="A131" s="78" t="s">
        <v>130</v>
      </c>
      <c r="B131" s="78"/>
      <c r="C131" s="78"/>
      <c r="D131" s="78"/>
      <c r="E131" s="78"/>
      <c r="F131" s="78"/>
      <c r="G131" s="78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2.75" hidden="false" customHeight="true" outlineLevel="0" collapsed="false">
      <c r="A132" s="78" t="s">
        <v>131</v>
      </c>
      <c r="B132" s="78"/>
      <c r="C132" s="78"/>
      <c r="D132" s="78"/>
      <c r="E132" s="78"/>
      <c r="F132" s="78"/>
      <c r="G132" s="78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2.75" hidden="false" customHeight="true" outlineLevel="0" collapsed="false">
      <c r="A133" s="78" t="s">
        <v>132</v>
      </c>
      <c r="B133" s="78"/>
      <c r="C133" s="78"/>
      <c r="D133" s="78"/>
      <c r="E133" s="78"/>
      <c r="F133" s="78"/>
      <c r="G133" s="78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2.75" hidden="false" customHeight="true" outlineLevel="0" collapsed="false">
      <c r="A134" s="78" t="s">
        <v>133</v>
      </c>
      <c r="B134" s="78"/>
      <c r="C134" s="78"/>
      <c r="D134" s="78"/>
      <c r="E134" s="78"/>
      <c r="F134" s="78"/>
      <c r="G134" s="78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2.75" hidden="false" customHeight="true" outlineLevel="0" collapsed="false">
      <c r="A135" s="78" t="s">
        <v>134</v>
      </c>
      <c r="B135" s="78"/>
      <c r="C135" s="78"/>
      <c r="D135" s="78"/>
      <c r="E135" s="78"/>
      <c r="F135" s="78"/>
      <c r="G135" s="78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2.75" hidden="false" customHeight="true" outlineLevel="0" collapsed="false">
      <c r="A136" s="78" t="s">
        <v>135</v>
      </c>
      <c r="B136" s="78"/>
      <c r="C136" s="78"/>
      <c r="D136" s="78"/>
      <c r="E136" s="78"/>
      <c r="F136" s="78"/>
      <c r="G136" s="78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2.75" hidden="false" customHeight="true" outlineLevel="0" collapsed="false">
      <c r="A137" s="79" t="s">
        <v>136</v>
      </c>
      <c r="B137" s="79"/>
      <c r="C137" s="79"/>
      <c r="D137" s="79"/>
      <c r="E137" s="79"/>
      <c r="F137" s="79"/>
      <c r="G137" s="79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2.75" hidden="false" customHeight="true" outlineLevel="0" collapsed="false">
      <c r="A138" s="78" t="s">
        <v>137</v>
      </c>
      <c r="B138" s="78"/>
      <c r="C138" s="78"/>
      <c r="D138" s="78"/>
      <c r="E138" s="78"/>
      <c r="F138" s="78"/>
      <c r="G138" s="78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2.75" hidden="false" customHeight="true" outlineLevel="0" collapsed="false">
      <c r="A139" s="80" t="s">
        <v>138</v>
      </c>
      <c r="B139" s="80"/>
      <c r="C139" s="80"/>
      <c r="D139" s="80"/>
      <c r="E139" s="80"/>
      <c r="F139" s="80"/>
      <c r="G139" s="80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</sheetData>
  <mergeCells count="144">
    <mergeCell ref="C1:G1"/>
    <mergeCell ref="C2:G2"/>
    <mergeCell ref="C3:G3"/>
    <mergeCell ref="A5:G5"/>
    <mergeCell ref="B6:E6"/>
    <mergeCell ref="F6:G6"/>
    <mergeCell ref="B7:E7"/>
    <mergeCell ref="F7:G7"/>
    <mergeCell ref="B8:E8"/>
    <mergeCell ref="F8:G8"/>
    <mergeCell ref="B9:E9"/>
    <mergeCell ref="F9:G9"/>
    <mergeCell ref="A10:G10"/>
    <mergeCell ref="A11:G11"/>
    <mergeCell ref="A12:B12"/>
    <mergeCell ref="C12:D12"/>
    <mergeCell ref="E12:G12"/>
    <mergeCell ref="A13:B13"/>
    <mergeCell ref="C13:D13"/>
    <mergeCell ref="E13:G13"/>
    <mergeCell ref="A14:G14"/>
    <mergeCell ref="A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A21:G21"/>
    <mergeCell ref="A22:G22"/>
    <mergeCell ref="B23:E23"/>
    <mergeCell ref="B24:E24"/>
    <mergeCell ref="B25:E25"/>
    <mergeCell ref="B26:E26"/>
    <mergeCell ref="B27:E27"/>
    <mergeCell ref="B28:E28"/>
    <mergeCell ref="B29:E29"/>
    <mergeCell ref="B30:E30"/>
    <mergeCell ref="A31:F31"/>
    <mergeCell ref="A32:G32"/>
    <mergeCell ref="A33:G33"/>
    <mergeCell ref="A34:E34"/>
    <mergeCell ref="B35:E35"/>
    <mergeCell ref="B36:E36"/>
    <mergeCell ref="A37:E37"/>
    <mergeCell ref="A38:G38"/>
    <mergeCell ref="A39:E39"/>
    <mergeCell ref="B40:E40"/>
    <mergeCell ref="B41:E41"/>
    <mergeCell ref="B42:E42"/>
    <mergeCell ref="B43:E43"/>
    <mergeCell ref="B44:E44"/>
    <mergeCell ref="B45:E45"/>
    <mergeCell ref="B46:E46"/>
    <mergeCell ref="B47:E47"/>
    <mergeCell ref="A48:E48"/>
    <mergeCell ref="A50:E50"/>
    <mergeCell ref="B51:E51"/>
    <mergeCell ref="B52:E52"/>
    <mergeCell ref="B53:E53"/>
    <mergeCell ref="B54:E54"/>
    <mergeCell ref="B55:E55"/>
    <mergeCell ref="B56:E56"/>
    <mergeCell ref="A57:F57"/>
    <mergeCell ref="A59:G59"/>
    <mergeCell ref="A60:F60"/>
    <mergeCell ref="B61:F61"/>
    <mergeCell ref="B62:F62"/>
    <mergeCell ref="B63:F63"/>
    <mergeCell ref="A64:F64"/>
    <mergeCell ref="A66:G66"/>
    <mergeCell ref="A67:E67"/>
    <mergeCell ref="B68:E68"/>
    <mergeCell ref="B69:E69"/>
    <mergeCell ref="B70:E70"/>
    <mergeCell ref="B71:E71"/>
    <mergeCell ref="B72:E72"/>
    <mergeCell ref="B73:E73"/>
    <mergeCell ref="A74:E74"/>
    <mergeCell ref="A76:G76"/>
    <mergeCell ref="A77:E77"/>
    <mergeCell ref="B78:E78"/>
    <mergeCell ref="B79:E79"/>
    <mergeCell ref="B80:E80"/>
    <mergeCell ref="B81:E81"/>
    <mergeCell ref="B82:E82"/>
    <mergeCell ref="B83:E83"/>
    <mergeCell ref="A84:E84"/>
    <mergeCell ref="A85:E85"/>
    <mergeCell ref="A86:E86"/>
    <mergeCell ref="B87:E87"/>
    <mergeCell ref="A88:E88"/>
    <mergeCell ref="A89:E89"/>
    <mergeCell ref="A90:G90"/>
    <mergeCell ref="A91:F91"/>
    <mergeCell ref="B92:F92"/>
    <mergeCell ref="B93:F93"/>
    <mergeCell ref="A94:F94"/>
    <mergeCell ref="A96:G96"/>
    <mergeCell ref="B97:F97"/>
    <mergeCell ref="B98:F98"/>
    <mergeCell ref="B99:F99"/>
    <mergeCell ref="B100:F100"/>
    <mergeCell ref="B101:F101"/>
    <mergeCell ref="B102:F102"/>
    <mergeCell ref="A103:F103"/>
    <mergeCell ref="A105:G105"/>
    <mergeCell ref="B106:E106"/>
    <mergeCell ref="B107:E107"/>
    <mergeCell ref="B108:E108"/>
    <mergeCell ref="B109:E109"/>
    <mergeCell ref="B110:E110"/>
    <mergeCell ref="B111:E111"/>
    <mergeCell ref="B112:E112"/>
    <mergeCell ref="A113:E113"/>
    <mergeCell ref="A115:G115"/>
    <mergeCell ref="A116:F116"/>
    <mergeCell ref="B117:F117"/>
    <mergeCell ref="B118:F118"/>
    <mergeCell ref="B119:F119"/>
    <mergeCell ref="B120:F120"/>
    <mergeCell ref="B121:F121"/>
    <mergeCell ref="B122:F122"/>
    <mergeCell ref="B123:F123"/>
    <mergeCell ref="A124:F124"/>
    <mergeCell ref="A125:F125"/>
    <mergeCell ref="A126:F126"/>
    <mergeCell ref="A127:G127"/>
    <mergeCell ref="A128:G128"/>
    <mergeCell ref="A129:G129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4" man="true" max="16383" min="0"/>
  </rowBreaks>
  <colBreaks count="2" manualBreakCount="2">
    <brk id="7" man="true" max="65535" min="0"/>
    <brk id="10" man="true" max="65535" min="0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40"/>
  <sheetViews>
    <sheetView showFormulas="false" showGridLines="true" showRowColHeaders="true" showZeros="true" rightToLeft="false" tabSelected="false" showOutlineSymbols="true" defaultGridColor="true" view="normal" topLeftCell="A107" colorId="64" zoomScale="100" zoomScaleNormal="100" zoomScalePageLayoutView="100" workbookViewId="0">
      <selection pane="topLeft" activeCell="C142" activeCellId="0" sqref="C142"/>
    </sheetView>
  </sheetViews>
  <sheetFormatPr defaultRowHeight="12.8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28.51"/>
    <col collapsed="false" customWidth="true" hidden="false" outlineLevel="0" max="3" min="3" style="0" width="12.5"/>
    <col collapsed="false" customWidth="true" hidden="false" outlineLevel="0" max="4" min="4" style="0" width="11.48"/>
    <col collapsed="false" customWidth="true" hidden="false" outlineLevel="0" max="5" min="5" style="0" width="19.66"/>
    <col collapsed="false" customWidth="true" hidden="false" outlineLevel="0" max="6" min="6" style="0" width="14.5"/>
    <col collapsed="false" customWidth="true" hidden="false" outlineLevel="0" max="7" min="7" style="0" width="19.16"/>
    <col collapsed="false" customWidth="true" hidden="false" outlineLevel="0" max="9" min="8" style="0" width="8.67"/>
    <col collapsed="false" customWidth="true" hidden="false" outlineLevel="0" max="10" min="10" style="0" width="15.01"/>
    <col collapsed="false" customWidth="true" hidden="false" outlineLevel="0" max="26" min="11" style="0" width="8.67"/>
    <col collapsed="false" customWidth="true" hidden="false" outlineLevel="0" max="1025" min="27" style="0" width="14.5"/>
  </cols>
  <sheetData>
    <row r="1" customFormat="false" ht="14.15" hidden="false" customHeight="true" outlineLevel="0" collapsed="false">
      <c r="A1" s="1"/>
      <c r="B1" s="2"/>
      <c r="C1" s="3" t="s">
        <v>0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4.15" hidden="false" customHeight="true" outlineLevel="0" collapsed="false">
      <c r="A2" s="5"/>
      <c r="B2" s="5"/>
      <c r="C2" s="3" t="s">
        <v>139</v>
      </c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4.15" hidden="false" customHeight="true" outlineLevel="0" collapsed="false">
      <c r="A3" s="5"/>
      <c r="B3" s="5"/>
      <c r="C3" s="3" t="s">
        <v>140</v>
      </c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4.15" hidden="false" customHeight="true" outlineLevel="0" collapsed="false">
      <c r="A4" s="5"/>
      <c r="B4" s="5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4.15" hidden="false" customHeight="true" outlineLevel="0" collapsed="false">
      <c r="A5" s="81"/>
      <c r="B5" s="81"/>
      <c r="C5" s="81"/>
      <c r="D5" s="81"/>
      <c r="E5" s="81"/>
      <c r="F5" s="81"/>
      <c r="G5" s="8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4.25" hidden="false" customHeight="true" outlineLevel="0" collapsed="false">
      <c r="A6" s="6" t="s">
        <v>3</v>
      </c>
      <c r="B6" s="6"/>
      <c r="C6" s="6"/>
      <c r="D6" s="6"/>
      <c r="E6" s="6"/>
      <c r="F6" s="6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4.25" hidden="false" customHeight="true" outlineLevel="0" collapsed="false">
      <c r="A7" s="7" t="s">
        <v>4</v>
      </c>
      <c r="B7" s="8" t="s">
        <v>5</v>
      </c>
      <c r="C7" s="8"/>
      <c r="D7" s="8"/>
      <c r="E7" s="8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4.25" hidden="false" customHeight="true" outlineLevel="0" collapsed="false">
      <c r="A8" s="7" t="s">
        <v>6</v>
      </c>
      <c r="B8" s="8" t="s">
        <v>7</v>
      </c>
      <c r="C8" s="8"/>
      <c r="D8" s="8"/>
      <c r="E8" s="8"/>
      <c r="F8" s="7" t="s">
        <v>8</v>
      </c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4.25" hidden="false" customHeight="true" outlineLevel="0" collapsed="false">
      <c r="A9" s="7" t="s">
        <v>9</v>
      </c>
      <c r="B9" s="8" t="s">
        <v>10</v>
      </c>
      <c r="C9" s="8"/>
      <c r="D9" s="8"/>
      <c r="E9" s="8"/>
      <c r="F9" s="10" t="n">
        <v>2019</v>
      </c>
      <c r="G9" s="1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4.25" hidden="false" customHeight="true" outlineLevel="0" collapsed="false">
      <c r="A10" s="7" t="s">
        <v>11</v>
      </c>
      <c r="B10" s="8" t="s">
        <v>12</v>
      </c>
      <c r="C10" s="8"/>
      <c r="D10" s="8"/>
      <c r="E10" s="8"/>
      <c r="F10" s="10" t="n">
        <v>12</v>
      </c>
      <c r="G10" s="1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3.5" hidden="false" customHeight="true" outlineLevel="0" collapsed="false">
      <c r="A11" s="11"/>
      <c r="B11" s="11"/>
      <c r="C11" s="11"/>
      <c r="D11" s="11"/>
      <c r="E11" s="11"/>
      <c r="F11" s="11"/>
      <c r="G11" s="1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4.25" hidden="false" customHeight="true" outlineLevel="0" collapsed="false">
      <c r="A12" s="6" t="s">
        <v>13</v>
      </c>
      <c r="B12" s="6"/>
      <c r="C12" s="6"/>
      <c r="D12" s="6"/>
      <c r="E12" s="6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27.75" hidden="false" customHeight="true" outlineLevel="0" collapsed="false">
      <c r="A13" s="12" t="s">
        <v>14</v>
      </c>
      <c r="B13" s="12"/>
      <c r="C13" s="12" t="s">
        <v>15</v>
      </c>
      <c r="D13" s="12"/>
      <c r="E13" s="7" t="s">
        <v>16</v>
      </c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4.25" hidden="false" customHeight="true" outlineLevel="0" collapsed="false">
      <c r="A14" s="7" t="s">
        <v>141</v>
      </c>
      <c r="B14" s="7"/>
      <c r="C14" s="7" t="s">
        <v>18</v>
      </c>
      <c r="D14" s="7"/>
      <c r="E14" s="10" t="n">
        <v>1</v>
      </c>
      <c r="F14" s="10"/>
      <c r="G14" s="1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3.5" hidden="false" customHeight="true" outlineLevel="0" collapsed="false">
      <c r="A15" s="11"/>
      <c r="B15" s="11"/>
      <c r="C15" s="11"/>
      <c r="D15" s="11"/>
      <c r="E15" s="11"/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4.25" hidden="false" customHeight="true" outlineLevel="0" collapsed="false">
      <c r="A16" s="6" t="s">
        <v>19</v>
      </c>
      <c r="B16" s="6"/>
      <c r="C16" s="6"/>
      <c r="D16" s="6"/>
      <c r="E16" s="6"/>
      <c r="F16" s="6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4.25" hidden="false" customHeight="true" outlineLevel="0" collapsed="false">
      <c r="A17" s="10" t="n">
        <v>1</v>
      </c>
      <c r="B17" s="8" t="s">
        <v>20</v>
      </c>
      <c r="C17" s="8"/>
      <c r="D17" s="8"/>
      <c r="E17" s="8"/>
      <c r="F17" s="7" t="str">
        <f aca="false">F20</f>
        <v>Eletricista Auto</v>
      </c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4.25" hidden="false" customHeight="true" outlineLevel="0" collapsed="false">
      <c r="A18" s="10" t="n">
        <v>2</v>
      </c>
      <c r="B18" s="8" t="s">
        <v>21</v>
      </c>
      <c r="C18" s="8"/>
      <c r="D18" s="8"/>
      <c r="E18" s="8"/>
      <c r="F18" s="7" t="s">
        <v>142</v>
      </c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4.25" hidden="false" customHeight="true" outlineLevel="0" collapsed="false">
      <c r="A19" s="10" t="n">
        <v>3</v>
      </c>
      <c r="B19" s="8" t="s">
        <v>22</v>
      </c>
      <c r="C19" s="8"/>
      <c r="D19" s="8"/>
      <c r="E19" s="8"/>
      <c r="F19" s="14" t="n">
        <v>1329.66</v>
      </c>
      <c r="G19" s="1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4.25" hidden="false" customHeight="true" outlineLevel="0" collapsed="false">
      <c r="A20" s="10" t="n">
        <v>4</v>
      </c>
      <c r="B20" s="8" t="s">
        <v>23</v>
      </c>
      <c r="C20" s="8"/>
      <c r="D20" s="8"/>
      <c r="E20" s="8"/>
      <c r="F20" s="7" t="str">
        <f aca="false">A14</f>
        <v>Eletricista Auto</v>
      </c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4.25" hidden="false" customHeight="true" outlineLevel="0" collapsed="false">
      <c r="A21" s="10" t="n">
        <v>5</v>
      </c>
      <c r="B21" s="8" t="s">
        <v>24</v>
      </c>
      <c r="C21" s="8"/>
      <c r="D21" s="8"/>
      <c r="E21" s="8"/>
      <c r="F21" s="15" t="n">
        <v>43952</v>
      </c>
      <c r="G21" s="1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3.5" hidden="false" customHeight="true" outlineLevel="0" collapsed="false">
      <c r="A22" s="11"/>
      <c r="B22" s="11"/>
      <c r="C22" s="11"/>
      <c r="D22" s="11"/>
      <c r="E22" s="11"/>
      <c r="F22" s="11"/>
      <c r="G22" s="1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4.25" hidden="false" customHeight="true" outlineLevel="0" collapsed="false">
      <c r="A23" s="6" t="s">
        <v>25</v>
      </c>
      <c r="B23" s="6"/>
      <c r="C23" s="6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4.25" hidden="false" customHeight="true" outlineLevel="0" collapsed="false">
      <c r="A24" s="16" t="n">
        <v>1</v>
      </c>
      <c r="B24" s="17" t="s">
        <v>26</v>
      </c>
      <c r="C24" s="17"/>
      <c r="D24" s="17"/>
      <c r="E24" s="17"/>
      <c r="F24" s="17" t="s">
        <v>27</v>
      </c>
      <c r="G24" s="18" t="s">
        <v>28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4.25" hidden="false" customHeight="true" outlineLevel="0" collapsed="false">
      <c r="A25" s="17" t="s">
        <v>4</v>
      </c>
      <c r="B25" s="8" t="s">
        <v>29</v>
      </c>
      <c r="C25" s="8"/>
      <c r="D25" s="8"/>
      <c r="E25" s="8"/>
      <c r="F25" s="9"/>
      <c r="G25" s="19" t="n">
        <f aca="false">F19</f>
        <v>1329.66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4.25" hidden="false" customHeight="true" outlineLevel="0" collapsed="false">
      <c r="A26" s="17" t="s">
        <v>6</v>
      </c>
      <c r="B26" s="8" t="s">
        <v>30</v>
      </c>
      <c r="C26" s="8"/>
      <c r="D26" s="8"/>
      <c r="E26" s="8"/>
      <c r="F26" s="20" t="n">
        <v>0</v>
      </c>
      <c r="G26" s="21" t="n">
        <f aca="false">F26*$G$25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4.25" hidden="false" customHeight="true" outlineLevel="0" collapsed="false">
      <c r="A27" s="17" t="s">
        <v>9</v>
      </c>
      <c r="B27" s="8" t="s">
        <v>31</v>
      </c>
      <c r="C27" s="8"/>
      <c r="D27" s="8"/>
      <c r="E27" s="8"/>
      <c r="F27" s="22" t="n">
        <v>0</v>
      </c>
      <c r="G27" s="21" t="n">
        <f aca="false">F27*$G$25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4.25" hidden="false" customHeight="true" outlineLevel="0" collapsed="false">
      <c r="A28" s="17" t="s">
        <v>11</v>
      </c>
      <c r="B28" s="8" t="s">
        <v>32</v>
      </c>
      <c r="C28" s="8"/>
      <c r="D28" s="8"/>
      <c r="E28" s="8"/>
      <c r="F28" s="22" t="n">
        <v>0</v>
      </c>
      <c r="G28" s="21" t="n">
        <f aca="false">F28*$G$25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4.25" hidden="false" customHeight="true" outlineLevel="0" collapsed="false">
      <c r="A29" s="17" t="s">
        <v>33</v>
      </c>
      <c r="B29" s="8" t="s">
        <v>34</v>
      </c>
      <c r="C29" s="8"/>
      <c r="D29" s="8"/>
      <c r="E29" s="8"/>
      <c r="F29" s="22" t="n">
        <v>0</v>
      </c>
      <c r="G29" s="21" t="n">
        <f aca="false">F29*$G$25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4.25" hidden="false" customHeight="true" outlineLevel="0" collapsed="false">
      <c r="A30" s="17" t="s">
        <v>35</v>
      </c>
      <c r="B30" s="8" t="s">
        <v>36</v>
      </c>
      <c r="C30" s="8"/>
      <c r="D30" s="8"/>
      <c r="E30" s="8"/>
      <c r="F30" s="22" t="n">
        <v>0</v>
      </c>
      <c r="G30" s="21" t="n">
        <f aca="false">F30*$G$25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4.25" hidden="false" customHeight="true" outlineLevel="0" collapsed="false">
      <c r="A31" s="17" t="s">
        <v>37</v>
      </c>
      <c r="B31" s="8" t="s">
        <v>38</v>
      </c>
      <c r="C31" s="8"/>
      <c r="D31" s="8"/>
      <c r="E31" s="8"/>
      <c r="F31" s="22" t="n">
        <v>0</v>
      </c>
      <c r="G31" s="21" t="n">
        <f aca="false">F31*$G$25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4.25" hidden="false" customHeight="true" outlineLevel="0" collapsed="false">
      <c r="A32" s="17" t="s">
        <v>39</v>
      </c>
      <c r="B32" s="17"/>
      <c r="C32" s="17"/>
      <c r="D32" s="17"/>
      <c r="E32" s="17"/>
      <c r="F32" s="17"/>
      <c r="G32" s="23" t="n">
        <f aca="false">SUM(G25:G31)</f>
        <v>1329.66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3.5" hidden="false" customHeight="true" outlineLevel="0" collapsed="false">
      <c r="A33" s="11"/>
      <c r="B33" s="11"/>
      <c r="C33" s="11"/>
      <c r="D33" s="11"/>
      <c r="E33" s="11"/>
      <c r="F33" s="11"/>
      <c r="G33" s="1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4.25" hidden="false" customHeight="true" outlineLevel="0" collapsed="false">
      <c r="A34" s="6" t="s">
        <v>40</v>
      </c>
      <c r="B34" s="6"/>
      <c r="C34" s="6"/>
      <c r="D34" s="6"/>
      <c r="E34" s="6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4.25" hidden="false" customHeight="true" outlineLevel="0" collapsed="false">
      <c r="A35" s="17" t="s">
        <v>41</v>
      </c>
      <c r="B35" s="17"/>
      <c r="C35" s="17"/>
      <c r="D35" s="17"/>
      <c r="E35" s="17"/>
      <c r="F35" s="17" t="s">
        <v>27</v>
      </c>
      <c r="G35" s="18" t="s">
        <v>28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4.25" hidden="false" customHeight="true" outlineLevel="0" collapsed="false">
      <c r="A36" s="17" t="s">
        <v>4</v>
      </c>
      <c r="B36" s="8" t="s">
        <v>42</v>
      </c>
      <c r="C36" s="8"/>
      <c r="D36" s="8"/>
      <c r="E36" s="8"/>
      <c r="F36" s="20" t="n">
        <v>0.0833</v>
      </c>
      <c r="G36" s="21" t="n">
        <f aca="false">F36*G32</f>
        <v>110.76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4.25" hidden="false" customHeight="true" outlineLevel="0" collapsed="false">
      <c r="A37" s="17" t="s">
        <v>6</v>
      </c>
      <c r="B37" s="8" t="s">
        <v>43</v>
      </c>
      <c r="C37" s="8"/>
      <c r="D37" s="8"/>
      <c r="E37" s="8"/>
      <c r="F37" s="20" t="n">
        <v>0.0278</v>
      </c>
      <c r="G37" s="21" t="n">
        <f aca="false">F37*G32</f>
        <v>36.96</v>
      </c>
      <c r="H37" s="4"/>
      <c r="I37" s="4"/>
      <c r="J37" s="2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4.25" hidden="false" customHeight="true" outlineLevel="0" collapsed="false">
      <c r="A38" s="18" t="s">
        <v>44</v>
      </c>
      <c r="B38" s="18"/>
      <c r="C38" s="18"/>
      <c r="D38" s="18"/>
      <c r="E38" s="18"/>
      <c r="F38" s="25" t="n">
        <f aca="false">SUM(F36:F37)</f>
        <v>0.1111</v>
      </c>
      <c r="G38" s="26" t="n">
        <f aca="false">G36+G37</f>
        <v>147.72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3.5" hidden="false" customHeight="true" outlineLevel="0" collapsed="false">
      <c r="A39" s="27"/>
      <c r="B39" s="27"/>
      <c r="C39" s="27"/>
      <c r="D39" s="27"/>
      <c r="E39" s="27"/>
      <c r="F39" s="27"/>
      <c r="G39" s="2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4.25" hidden="false" customHeight="true" outlineLevel="0" collapsed="false">
      <c r="A40" s="17" t="s">
        <v>45</v>
      </c>
      <c r="B40" s="17"/>
      <c r="C40" s="17"/>
      <c r="D40" s="17"/>
      <c r="E40" s="17"/>
      <c r="F40" s="17" t="s">
        <v>27</v>
      </c>
      <c r="G40" s="18" t="s">
        <v>28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4.25" hidden="false" customHeight="true" outlineLevel="0" collapsed="false">
      <c r="A41" s="17" t="s">
        <v>4</v>
      </c>
      <c r="B41" s="8" t="s">
        <v>46</v>
      </c>
      <c r="C41" s="8"/>
      <c r="D41" s="8"/>
      <c r="E41" s="8"/>
      <c r="F41" s="20" t="n">
        <v>0.2</v>
      </c>
      <c r="G41" s="28" t="n">
        <f aca="false">($G$32+$G$38)*F41</f>
        <v>295.48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4.25" hidden="false" customHeight="true" outlineLevel="0" collapsed="false">
      <c r="A42" s="17" t="s">
        <v>6</v>
      </c>
      <c r="B42" s="8" t="s">
        <v>47</v>
      </c>
      <c r="C42" s="8"/>
      <c r="D42" s="8"/>
      <c r="E42" s="8"/>
      <c r="F42" s="20" t="n">
        <v>0.025</v>
      </c>
      <c r="G42" s="28" t="n">
        <f aca="false">($G$32+$G$38)*F42</f>
        <v>36.93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4.25" hidden="false" customHeight="true" outlineLevel="0" collapsed="false">
      <c r="A43" s="17" t="s">
        <v>9</v>
      </c>
      <c r="B43" s="8" t="s">
        <v>48</v>
      </c>
      <c r="C43" s="8"/>
      <c r="D43" s="8"/>
      <c r="E43" s="8"/>
      <c r="F43" s="20" t="n">
        <v>0.03</v>
      </c>
      <c r="G43" s="28" t="n">
        <f aca="false">($G$32+$G$38)*F43</f>
        <v>44.32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4.25" hidden="false" customHeight="true" outlineLevel="0" collapsed="false">
      <c r="A44" s="17" t="s">
        <v>11</v>
      </c>
      <c r="B44" s="8" t="s">
        <v>49</v>
      </c>
      <c r="C44" s="8"/>
      <c r="D44" s="8"/>
      <c r="E44" s="8"/>
      <c r="F44" s="20" t="n">
        <v>0.015</v>
      </c>
      <c r="G44" s="28" t="n">
        <f aca="false">($G$32+$G$38)*F44</f>
        <v>22.16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4.25" hidden="false" customHeight="true" outlineLevel="0" collapsed="false">
      <c r="A45" s="17" t="s">
        <v>33</v>
      </c>
      <c r="B45" s="8" t="s">
        <v>50</v>
      </c>
      <c r="C45" s="8"/>
      <c r="D45" s="8"/>
      <c r="E45" s="8"/>
      <c r="F45" s="20" t="n">
        <v>0.01</v>
      </c>
      <c r="G45" s="28" t="n">
        <f aca="false">($G$32+$G$38)*F45</f>
        <v>14.77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4.25" hidden="false" customHeight="true" outlineLevel="0" collapsed="false">
      <c r="A46" s="17" t="s">
        <v>35</v>
      </c>
      <c r="B46" s="8" t="s">
        <v>51</v>
      </c>
      <c r="C46" s="8"/>
      <c r="D46" s="8"/>
      <c r="E46" s="8"/>
      <c r="F46" s="20" t="n">
        <v>0.006</v>
      </c>
      <c r="G46" s="28" t="n">
        <f aca="false">($G$32+$G$38)*F46</f>
        <v>8.86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4.25" hidden="false" customHeight="true" outlineLevel="0" collapsed="false">
      <c r="A47" s="17" t="s">
        <v>37</v>
      </c>
      <c r="B47" s="8" t="s">
        <v>52</v>
      </c>
      <c r="C47" s="8"/>
      <c r="D47" s="8"/>
      <c r="E47" s="8"/>
      <c r="F47" s="20" t="n">
        <v>0.002</v>
      </c>
      <c r="G47" s="28" t="n">
        <f aca="false">($G$32+$G$38)*F47</f>
        <v>2.95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4.25" hidden="false" customHeight="true" outlineLevel="0" collapsed="false">
      <c r="A48" s="17" t="s">
        <v>53</v>
      </c>
      <c r="B48" s="8" t="s">
        <v>54</v>
      </c>
      <c r="C48" s="8"/>
      <c r="D48" s="8"/>
      <c r="E48" s="8"/>
      <c r="F48" s="20" t="n">
        <v>0.08</v>
      </c>
      <c r="G48" s="28" t="n">
        <f aca="false">($G$32+$G$38)*F48</f>
        <v>118.19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4.25" hidden="false" customHeight="true" outlineLevel="0" collapsed="false">
      <c r="A49" s="17" t="s">
        <v>55</v>
      </c>
      <c r="B49" s="17"/>
      <c r="C49" s="17"/>
      <c r="D49" s="17"/>
      <c r="E49" s="17"/>
      <c r="F49" s="29" t="n">
        <v>0.368</v>
      </c>
      <c r="G49" s="30" t="n">
        <f aca="false">SUM(G41:G48)</f>
        <v>543.66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2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2.75" hidden="false" customHeight="true" outlineLevel="0" collapsed="false">
      <c r="A51" s="31" t="s">
        <v>56</v>
      </c>
      <c r="B51" s="31"/>
      <c r="C51" s="31"/>
      <c r="D51" s="31"/>
      <c r="E51" s="31"/>
      <c r="F51" s="32"/>
      <c r="G51" s="33" t="s">
        <v>28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2.75" hidden="false" customHeight="true" outlineLevel="0" collapsed="false">
      <c r="A52" s="34" t="s">
        <v>4</v>
      </c>
      <c r="B52" s="35" t="s">
        <v>57</v>
      </c>
      <c r="C52" s="35"/>
      <c r="D52" s="35"/>
      <c r="E52" s="35"/>
      <c r="F52" s="36" t="s">
        <v>58</v>
      </c>
      <c r="G52" s="37" t="n">
        <f aca="false">(22*5*2)-(G25*0.06)</f>
        <v>140.22</v>
      </c>
      <c r="H52" s="4"/>
      <c r="I52" s="4"/>
      <c r="J52" s="2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2.75" hidden="false" customHeight="true" outlineLevel="0" collapsed="false">
      <c r="A53" s="34" t="s">
        <v>6</v>
      </c>
      <c r="B53" s="35" t="s">
        <v>143</v>
      </c>
      <c r="C53" s="35"/>
      <c r="D53" s="35"/>
      <c r="E53" s="35"/>
      <c r="F53" s="36" t="s">
        <v>58</v>
      </c>
      <c r="G53" s="37" t="n">
        <f aca="false">22*19.5</f>
        <v>429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2.75" hidden="false" customHeight="true" outlineLevel="0" collapsed="false">
      <c r="A54" s="34" t="s">
        <v>9</v>
      </c>
      <c r="B54" s="35" t="s">
        <v>60</v>
      </c>
      <c r="C54" s="35"/>
      <c r="D54" s="35"/>
      <c r="E54" s="35"/>
      <c r="F54" s="36" t="s">
        <v>58</v>
      </c>
      <c r="G54" s="37" t="n">
        <v>0</v>
      </c>
      <c r="H54" s="4"/>
      <c r="I54" s="4"/>
      <c r="J54" s="2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2.75" hidden="false" customHeight="true" outlineLevel="0" collapsed="false">
      <c r="A55" s="34" t="s">
        <v>11</v>
      </c>
      <c r="B55" s="35" t="s">
        <v>61</v>
      </c>
      <c r="C55" s="35"/>
      <c r="D55" s="35"/>
      <c r="E55" s="35"/>
      <c r="F55" s="36" t="s">
        <v>58</v>
      </c>
      <c r="G55" s="37" t="n"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2.75" hidden="false" customHeight="true" outlineLevel="0" collapsed="false">
      <c r="A56" s="34" t="s">
        <v>33</v>
      </c>
      <c r="B56" s="35" t="s">
        <v>62</v>
      </c>
      <c r="C56" s="35"/>
      <c r="D56" s="35"/>
      <c r="E56" s="35"/>
      <c r="F56" s="36" t="s">
        <v>58</v>
      </c>
      <c r="G56" s="37" t="n"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2.75" hidden="false" customHeight="true" outlineLevel="0" collapsed="false">
      <c r="A57" s="34" t="s">
        <v>35</v>
      </c>
      <c r="B57" s="35" t="s">
        <v>38</v>
      </c>
      <c r="C57" s="35"/>
      <c r="D57" s="35"/>
      <c r="E57" s="35"/>
      <c r="F57" s="36" t="s">
        <v>58</v>
      </c>
      <c r="G57" s="37" t="n"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2.75" hidden="false" customHeight="true" outlineLevel="0" collapsed="false">
      <c r="A58" s="31" t="s">
        <v>63</v>
      </c>
      <c r="B58" s="31"/>
      <c r="C58" s="31"/>
      <c r="D58" s="31"/>
      <c r="E58" s="31"/>
      <c r="F58" s="31"/>
      <c r="G58" s="38" t="n">
        <f aca="false">SUM(G52:G57)</f>
        <v>569.22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2.75" hidden="false" customHeight="true" outlineLevel="0" collapsed="false">
      <c r="A60" s="31" t="s">
        <v>64</v>
      </c>
      <c r="B60" s="31"/>
      <c r="C60" s="31"/>
      <c r="D60" s="31"/>
      <c r="E60" s="31"/>
      <c r="F60" s="31"/>
      <c r="G60" s="31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2.75" hidden="false" customHeight="true" outlineLevel="0" collapsed="false">
      <c r="A61" s="39" t="s">
        <v>65</v>
      </c>
      <c r="B61" s="39"/>
      <c r="C61" s="39"/>
      <c r="D61" s="39"/>
      <c r="E61" s="39"/>
      <c r="F61" s="39"/>
      <c r="G61" s="33" t="s">
        <v>28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2.75" hidden="false" customHeight="true" outlineLevel="0" collapsed="false">
      <c r="A62" s="33" t="s">
        <v>66</v>
      </c>
      <c r="B62" s="35" t="s">
        <v>67</v>
      </c>
      <c r="C62" s="35"/>
      <c r="D62" s="35"/>
      <c r="E62" s="35"/>
      <c r="F62" s="35"/>
      <c r="G62" s="40" t="n">
        <f aca="false">G38</f>
        <v>147.72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2.75" hidden="false" customHeight="true" outlineLevel="0" collapsed="false">
      <c r="A63" s="33" t="s">
        <v>68</v>
      </c>
      <c r="B63" s="35" t="s">
        <v>69</v>
      </c>
      <c r="C63" s="35"/>
      <c r="D63" s="35"/>
      <c r="E63" s="35"/>
      <c r="F63" s="35"/>
      <c r="G63" s="40" t="n">
        <f aca="false">G49</f>
        <v>543.66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2.75" hidden="false" customHeight="true" outlineLevel="0" collapsed="false">
      <c r="A64" s="33" t="s">
        <v>70</v>
      </c>
      <c r="B64" s="35" t="s">
        <v>71</v>
      </c>
      <c r="C64" s="35"/>
      <c r="D64" s="35"/>
      <c r="E64" s="35"/>
      <c r="F64" s="35"/>
      <c r="G64" s="40" t="n">
        <f aca="false">G58</f>
        <v>569.22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75" hidden="false" customHeight="true" outlineLevel="0" collapsed="false">
      <c r="A65" s="31" t="s">
        <v>72</v>
      </c>
      <c r="B65" s="31"/>
      <c r="C65" s="31"/>
      <c r="D65" s="31"/>
      <c r="E65" s="31"/>
      <c r="F65" s="31"/>
      <c r="G65" s="41" t="n">
        <f aca="false">SUM(G62:G64)</f>
        <v>1260.6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2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2.75" hidden="false" customHeight="true" outlineLevel="0" collapsed="false">
      <c r="A67" s="31" t="s">
        <v>73</v>
      </c>
      <c r="B67" s="31"/>
      <c r="C67" s="31"/>
      <c r="D67" s="31"/>
      <c r="E67" s="31"/>
      <c r="F67" s="31"/>
      <c r="G67" s="31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2.75" hidden="false" customHeight="true" outlineLevel="0" collapsed="false">
      <c r="A68" s="42" t="s">
        <v>74</v>
      </c>
      <c r="B68" s="42"/>
      <c r="C68" s="42"/>
      <c r="D68" s="42"/>
      <c r="E68" s="42"/>
      <c r="F68" s="34" t="s">
        <v>27</v>
      </c>
      <c r="G68" s="33" t="s">
        <v>28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2.75" hidden="false" customHeight="true" outlineLevel="0" collapsed="false">
      <c r="A69" s="34" t="s">
        <v>4</v>
      </c>
      <c r="B69" s="35" t="s">
        <v>75</v>
      </c>
      <c r="C69" s="35"/>
      <c r="D69" s="35"/>
      <c r="E69" s="35"/>
      <c r="F69" s="43" t="n">
        <v>0.0042</v>
      </c>
      <c r="G69" s="44" t="n">
        <f aca="false">(G32)*F69</f>
        <v>5.58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2.75" hidden="false" customHeight="true" outlineLevel="0" collapsed="false">
      <c r="A70" s="34" t="s">
        <v>6</v>
      </c>
      <c r="B70" s="35" t="s">
        <v>76</v>
      </c>
      <c r="C70" s="35"/>
      <c r="D70" s="35"/>
      <c r="E70" s="35"/>
      <c r="F70" s="45" t="n">
        <v>0.000336</v>
      </c>
      <c r="G70" s="44" t="n">
        <f aca="false">(G32)*F70</f>
        <v>0.45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2.75" hidden="false" customHeight="true" outlineLevel="0" collapsed="false">
      <c r="A71" s="34" t="s">
        <v>9</v>
      </c>
      <c r="B71" s="35" t="s">
        <v>77</v>
      </c>
      <c r="C71" s="35"/>
      <c r="D71" s="35"/>
      <c r="E71" s="35"/>
      <c r="F71" s="46" t="n">
        <v>0.00016</v>
      </c>
      <c r="G71" s="44" t="n">
        <f aca="false">(G32)*F71</f>
        <v>0.21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2.75" hidden="false" customHeight="true" outlineLevel="0" collapsed="false">
      <c r="A72" s="34" t="s">
        <v>11</v>
      </c>
      <c r="B72" s="35" t="s">
        <v>78</v>
      </c>
      <c r="C72" s="35"/>
      <c r="D72" s="35"/>
      <c r="E72" s="35"/>
      <c r="F72" s="43" t="n">
        <v>0.0194</v>
      </c>
      <c r="G72" s="44" t="n">
        <f aca="false">(G32)*F72</f>
        <v>25.8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2.75" hidden="false" customHeight="true" outlineLevel="0" collapsed="false">
      <c r="A73" s="47" t="s">
        <v>33</v>
      </c>
      <c r="B73" s="35" t="s">
        <v>79</v>
      </c>
      <c r="C73" s="35"/>
      <c r="D73" s="35"/>
      <c r="E73" s="35"/>
      <c r="F73" s="48" t="n">
        <v>0.0071</v>
      </c>
      <c r="G73" s="44" t="n">
        <f aca="false">(G32)*F73</f>
        <v>9.44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2.75" hidden="false" customHeight="true" outlineLevel="0" collapsed="false">
      <c r="A74" s="34" t="s">
        <v>35</v>
      </c>
      <c r="B74" s="35" t="s">
        <v>80</v>
      </c>
      <c r="C74" s="35"/>
      <c r="D74" s="35"/>
      <c r="E74" s="35"/>
      <c r="F74" s="46" t="n">
        <v>0.00078</v>
      </c>
      <c r="G74" s="44" t="n">
        <f aca="false">(G32)*F74</f>
        <v>1.04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2.75" hidden="false" customHeight="true" outlineLevel="0" collapsed="false">
      <c r="A75" s="42" t="s">
        <v>81</v>
      </c>
      <c r="B75" s="42"/>
      <c r="C75" s="42"/>
      <c r="D75" s="42"/>
      <c r="E75" s="42"/>
      <c r="F75" s="49" t="n">
        <f aca="false">SUM(F69:F74)</f>
        <v>0.032</v>
      </c>
      <c r="G75" s="50" t="n">
        <f aca="false">SUM(G69:G74)</f>
        <v>42.52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2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2.75" hidden="false" customHeight="true" outlineLevel="0" collapsed="false">
      <c r="A77" s="51" t="s">
        <v>82</v>
      </c>
      <c r="B77" s="51"/>
      <c r="C77" s="51"/>
      <c r="D77" s="51"/>
      <c r="E77" s="51"/>
      <c r="F77" s="51"/>
      <c r="G77" s="51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2.75" hidden="false" customHeight="true" outlineLevel="0" collapsed="false">
      <c r="A78" s="52" t="s">
        <v>83</v>
      </c>
      <c r="B78" s="52"/>
      <c r="C78" s="52"/>
      <c r="D78" s="52"/>
      <c r="E78" s="52"/>
      <c r="F78" s="17" t="s">
        <v>27</v>
      </c>
      <c r="G78" s="18" t="s">
        <v>28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2.75" hidden="false" customHeight="true" outlineLevel="0" collapsed="false">
      <c r="A79" s="17" t="s">
        <v>4</v>
      </c>
      <c r="B79" s="53" t="s">
        <v>144</v>
      </c>
      <c r="C79" s="53"/>
      <c r="D79" s="53"/>
      <c r="E79" s="53"/>
      <c r="F79" s="20" t="n">
        <v>0.0833</v>
      </c>
      <c r="G79" s="28" t="n">
        <f aca="false">F79*G32</f>
        <v>110.76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2.75" hidden="false" customHeight="true" outlineLevel="0" collapsed="false">
      <c r="A80" s="17" t="s">
        <v>6</v>
      </c>
      <c r="B80" s="53" t="s">
        <v>85</v>
      </c>
      <c r="C80" s="53"/>
      <c r="D80" s="53"/>
      <c r="E80" s="53"/>
      <c r="F80" s="20" t="n">
        <v>0.0082</v>
      </c>
      <c r="G80" s="28" t="n">
        <f aca="false">F80*G32</f>
        <v>10.9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2.75" hidden="false" customHeight="true" outlineLevel="0" collapsed="false">
      <c r="A81" s="17" t="s">
        <v>9</v>
      </c>
      <c r="B81" s="53" t="s">
        <v>86</v>
      </c>
      <c r="C81" s="53"/>
      <c r="D81" s="53"/>
      <c r="E81" s="53"/>
      <c r="F81" s="20" t="n">
        <v>0.0002</v>
      </c>
      <c r="G81" s="28" t="n">
        <f aca="false">F81*G32</f>
        <v>0.27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2.75" hidden="false" customHeight="true" outlineLevel="0" collapsed="false">
      <c r="A82" s="17" t="s">
        <v>11</v>
      </c>
      <c r="B82" s="53" t="s">
        <v>87</v>
      </c>
      <c r="C82" s="53"/>
      <c r="D82" s="53"/>
      <c r="E82" s="53"/>
      <c r="F82" s="20" t="n">
        <v>0.0003</v>
      </c>
      <c r="G82" s="28" t="n">
        <f aca="false">F82*G32</f>
        <v>0.4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2.75" hidden="false" customHeight="true" outlineLevel="0" collapsed="false">
      <c r="A83" s="17" t="s">
        <v>33</v>
      </c>
      <c r="B83" s="53" t="s">
        <v>88</v>
      </c>
      <c r="C83" s="53"/>
      <c r="D83" s="53"/>
      <c r="E83" s="53"/>
      <c r="F83" s="20" t="n">
        <v>0.0013</v>
      </c>
      <c r="G83" s="28" t="n">
        <f aca="false">F83*G32</f>
        <v>1.73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2.75" hidden="false" customHeight="true" outlineLevel="0" collapsed="false">
      <c r="A84" s="17" t="s">
        <v>35</v>
      </c>
      <c r="B84" s="53" t="s">
        <v>89</v>
      </c>
      <c r="C84" s="53"/>
      <c r="D84" s="53"/>
      <c r="E84" s="53"/>
      <c r="F84" s="20"/>
      <c r="G84" s="28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2.75" hidden="false" customHeight="true" outlineLevel="0" collapsed="false">
      <c r="A85" s="52" t="s">
        <v>90</v>
      </c>
      <c r="B85" s="52"/>
      <c r="C85" s="52"/>
      <c r="D85" s="52"/>
      <c r="E85" s="52"/>
      <c r="F85" s="29" t="n">
        <f aca="false">SUM(F79:F84)</f>
        <v>0.0933</v>
      </c>
      <c r="G85" s="30" t="n">
        <f aca="false">SUM(G79:G84)</f>
        <v>124.06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2.75" hidden="false" customHeight="true" outlineLevel="0" collapsed="false">
      <c r="A86" s="27"/>
      <c r="B86" s="27"/>
      <c r="C86" s="27"/>
      <c r="D86" s="27"/>
      <c r="E86" s="2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2.75" hidden="false" customHeight="true" outlineLevel="0" collapsed="false">
      <c r="A87" s="52" t="s">
        <v>91</v>
      </c>
      <c r="B87" s="52"/>
      <c r="C87" s="52"/>
      <c r="D87" s="52"/>
      <c r="E87" s="52"/>
      <c r="F87" s="17" t="s">
        <v>27</v>
      </c>
      <c r="G87" s="18" t="s">
        <v>28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2.75" hidden="false" customHeight="true" outlineLevel="0" collapsed="false">
      <c r="A88" s="17" t="s">
        <v>4</v>
      </c>
      <c r="B88" s="53" t="s">
        <v>92</v>
      </c>
      <c r="C88" s="53"/>
      <c r="D88" s="53"/>
      <c r="E88" s="53"/>
      <c r="F88" s="20" t="n">
        <v>0</v>
      </c>
      <c r="G88" s="28" t="n"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2.75" hidden="false" customHeight="true" outlineLevel="0" collapsed="false">
      <c r="A89" s="52" t="s">
        <v>93</v>
      </c>
      <c r="B89" s="52"/>
      <c r="C89" s="52"/>
      <c r="D89" s="52"/>
      <c r="E89" s="52"/>
      <c r="F89" s="29" t="n">
        <v>0</v>
      </c>
      <c r="G89" s="30" t="n"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2.75" hidden="false" customHeight="true" outlineLevel="0" collapsed="false">
      <c r="A90" s="27"/>
      <c r="B90" s="27"/>
      <c r="C90" s="27"/>
      <c r="D90" s="27"/>
      <c r="E90" s="27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2.75" hidden="false" customHeight="true" outlineLevel="0" collapsed="false">
      <c r="A91" s="54" t="s">
        <v>94</v>
      </c>
      <c r="B91" s="54"/>
      <c r="C91" s="54"/>
      <c r="D91" s="54"/>
      <c r="E91" s="54"/>
      <c r="F91" s="54"/>
      <c r="G91" s="5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2.75" hidden="false" customHeight="true" outlineLevel="0" collapsed="false">
      <c r="A92" s="52" t="s">
        <v>95</v>
      </c>
      <c r="B92" s="52"/>
      <c r="C92" s="52"/>
      <c r="D92" s="52"/>
      <c r="E92" s="52"/>
      <c r="F92" s="52"/>
      <c r="G92" s="18" t="s">
        <v>28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2.75" hidden="false" customHeight="true" outlineLevel="0" collapsed="false">
      <c r="A93" s="18" t="s">
        <v>96</v>
      </c>
      <c r="B93" s="53" t="s">
        <v>85</v>
      </c>
      <c r="C93" s="53"/>
      <c r="D93" s="53"/>
      <c r="E93" s="53"/>
      <c r="F93" s="53"/>
      <c r="G93" s="55" t="n">
        <f aca="false">G85</f>
        <v>124.06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2.75" hidden="false" customHeight="true" outlineLevel="0" collapsed="false">
      <c r="A94" s="18" t="s">
        <v>97</v>
      </c>
      <c r="B94" s="53" t="s">
        <v>98</v>
      </c>
      <c r="C94" s="53"/>
      <c r="D94" s="53"/>
      <c r="E94" s="53"/>
      <c r="F94" s="53"/>
      <c r="G94" s="55" t="n">
        <f aca="false">G89</f>
        <v>0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2.75" hidden="false" customHeight="true" outlineLevel="0" collapsed="false">
      <c r="A95" s="52" t="s">
        <v>99</v>
      </c>
      <c r="B95" s="52"/>
      <c r="C95" s="52"/>
      <c r="D95" s="52"/>
      <c r="E95" s="52"/>
      <c r="F95" s="52"/>
      <c r="G95" s="30" t="n">
        <f aca="false">SUM(G93:G94)</f>
        <v>124.06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2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2.75" hidden="false" customHeight="true" outlineLevel="0" collapsed="false">
      <c r="A97" s="56" t="s">
        <v>100</v>
      </c>
      <c r="B97" s="56"/>
      <c r="C97" s="56"/>
      <c r="D97" s="56"/>
      <c r="E97" s="56"/>
      <c r="F97" s="56"/>
      <c r="G97" s="5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2.75" hidden="false" customHeight="true" outlineLevel="0" collapsed="false">
      <c r="A98" s="57" t="n">
        <v>5</v>
      </c>
      <c r="B98" s="58" t="s">
        <v>101</v>
      </c>
      <c r="C98" s="58"/>
      <c r="D98" s="58"/>
      <c r="E98" s="58"/>
      <c r="F98" s="58"/>
      <c r="G98" s="59" t="s">
        <v>28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2.75" hidden="false" customHeight="true" outlineLevel="0" collapsed="false">
      <c r="A99" s="17" t="s">
        <v>4</v>
      </c>
      <c r="B99" s="60" t="s">
        <v>102</v>
      </c>
      <c r="C99" s="60"/>
      <c r="D99" s="60"/>
      <c r="E99" s="60"/>
      <c r="F99" s="60"/>
      <c r="G99" s="61" t="n">
        <f aca="false">(38.5*2)/12</f>
        <v>6.42</v>
      </c>
      <c r="H99" s="4"/>
      <c r="I99" s="4"/>
      <c r="J99" s="6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2.75" hidden="false" customHeight="true" outlineLevel="0" collapsed="false">
      <c r="A100" s="17" t="s">
        <v>6</v>
      </c>
      <c r="B100" s="60" t="s">
        <v>103</v>
      </c>
      <c r="C100" s="60"/>
      <c r="D100" s="60"/>
      <c r="E100" s="60"/>
      <c r="F100" s="60"/>
      <c r="G100" s="61" t="n">
        <f aca="false">(45*2)/12</f>
        <v>7.5</v>
      </c>
      <c r="H100" s="4"/>
      <c r="I100" s="4"/>
      <c r="J100" s="6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2.75" hidden="false" customHeight="true" outlineLevel="0" collapsed="false">
      <c r="A101" s="17" t="s">
        <v>9</v>
      </c>
      <c r="B101" s="60" t="s">
        <v>104</v>
      </c>
      <c r="C101" s="60"/>
      <c r="D101" s="60"/>
      <c r="E101" s="60"/>
      <c r="F101" s="60"/>
      <c r="G101" s="61" t="n">
        <f aca="false">(18*2)/12</f>
        <v>3</v>
      </c>
      <c r="H101" s="4"/>
      <c r="I101" s="4"/>
      <c r="J101" s="6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2.75" hidden="false" customHeight="true" outlineLevel="0" collapsed="false">
      <c r="A102" s="17" t="s">
        <v>11</v>
      </c>
      <c r="B102" s="63" t="s">
        <v>105</v>
      </c>
      <c r="C102" s="63"/>
      <c r="D102" s="63"/>
      <c r="E102" s="63"/>
      <c r="F102" s="63"/>
      <c r="G102" s="61" t="n">
        <f aca="false">(38*2)/12</f>
        <v>6.33</v>
      </c>
      <c r="H102" s="4"/>
      <c r="I102" s="4"/>
      <c r="J102" s="6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2.75" hidden="false" customHeight="true" outlineLevel="0" collapsed="false">
      <c r="A103" s="17" t="s">
        <v>33</v>
      </c>
      <c r="B103" s="63" t="s">
        <v>106</v>
      </c>
      <c r="C103" s="63"/>
      <c r="D103" s="63"/>
      <c r="E103" s="63"/>
      <c r="F103" s="63"/>
      <c r="G103" s="61" t="n">
        <f aca="false">(6.5*2)/12</f>
        <v>1.08</v>
      </c>
      <c r="H103" s="4"/>
      <c r="I103" s="4"/>
      <c r="J103" s="61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2.75" hidden="false" customHeight="true" outlineLevel="0" collapsed="false">
      <c r="A104" s="18" t="s">
        <v>107</v>
      </c>
      <c r="B104" s="18"/>
      <c r="C104" s="18"/>
      <c r="D104" s="18"/>
      <c r="E104" s="18"/>
      <c r="F104" s="18"/>
      <c r="G104" s="64" t="n">
        <f aca="false">SUM(G99:G103)</f>
        <v>24.33</v>
      </c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2.75" hidden="false" customHeight="true" outlineLevel="0" collapsed="fals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2.75" hidden="false" customHeight="true" outlineLevel="0" collapsed="false">
      <c r="A106" s="51" t="s">
        <v>108</v>
      </c>
      <c r="B106" s="51"/>
      <c r="C106" s="51"/>
      <c r="D106" s="51"/>
      <c r="E106" s="51"/>
      <c r="F106" s="51"/>
      <c r="G106" s="51"/>
      <c r="H106" s="65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2.75" hidden="false" customHeight="true" outlineLevel="0" collapsed="false">
      <c r="A107" s="16" t="n">
        <v>6</v>
      </c>
      <c r="B107" s="66" t="s">
        <v>109</v>
      </c>
      <c r="C107" s="66"/>
      <c r="D107" s="66"/>
      <c r="E107" s="66"/>
      <c r="F107" s="17" t="s">
        <v>27</v>
      </c>
      <c r="G107" s="18" t="s">
        <v>28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2.75" hidden="false" customHeight="true" outlineLevel="0" collapsed="false">
      <c r="A108" s="17" t="s">
        <v>4</v>
      </c>
      <c r="B108" s="67" t="s">
        <v>110</v>
      </c>
      <c r="C108" s="67"/>
      <c r="D108" s="67"/>
      <c r="E108" s="67"/>
      <c r="F108" s="69" t="n">
        <v>0.06</v>
      </c>
      <c r="G108" s="28" t="n">
        <f aca="false">G123*F108</f>
        <v>166.87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2.75" hidden="false" customHeight="true" outlineLevel="0" collapsed="false">
      <c r="A109" s="17" t="s">
        <v>6</v>
      </c>
      <c r="B109" s="67" t="s">
        <v>111</v>
      </c>
      <c r="C109" s="67"/>
      <c r="D109" s="67"/>
      <c r="E109" s="67"/>
      <c r="F109" s="69" t="n">
        <v>0.0679</v>
      </c>
      <c r="G109" s="28" t="n">
        <f aca="false">G123*F109</f>
        <v>188.84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2.75" hidden="false" customHeight="true" outlineLevel="0" collapsed="false">
      <c r="A110" s="17" t="s">
        <v>9</v>
      </c>
      <c r="B110" s="67" t="s">
        <v>145</v>
      </c>
      <c r="C110" s="67"/>
      <c r="D110" s="67"/>
      <c r="E110" s="67"/>
      <c r="F110" s="69"/>
      <c r="G110" s="28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2.75" hidden="false" customHeight="true" outlineLevel="0" collapsed="false">
      <c r="A111" s="17" t="s">
        <v>113</v>
      </c>
      <c r="B111" s="67" t="s">
        <v>114</v>
      </c>
      <c r="C111" s="67"/>
      <c r="D111" s="67"/>
      <c r="E111" s="67"/>
      <c r="F111" s="69" t="n">
        <v>0.0065</v>
      </c>
      <c r="G111" s="28" t="n">
        <f aca="false">G123*F111</f>
        <v>18.08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2.75" hidden="false" customHeight="true" outlineLevel="0" collapsed="false">
      <c r="A112" s="17" t="s">
        <v>115</v>
      </c>
      <c r="B112" s="67" t="s">
        <v>116</v>
      </c>
      <c r="C112" s="67"/>
      <c r="D112" s="67"/>
      <c r="E112" s="67"/>
      <c r="F112" s="69" t="n">
        <v>0.03</v>
      </c>
      <c r="G112" s="28" t="n">
        <f aca="false">G123*F112</f>
        <v>83.44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2.75" hidden="false" customHeight="true" outlineLevel="0" collapsed="false">
      <c r="A113" s="17" t="s">
        <v>117</v>
      </c>
      <c r="B113" s="67" t="s">
        <v>118</v>
      </c>
      <c r="C113" s="67"/>
      <c r="D113" s="67"/>
      <c r="E113" s="67"/>
      <c r="F113" s="69" t="n">
        <v>0.05</v>
      </c>
      <c r="G113" s="28" t="n">
        <f aca="false">G123*F113</f>
        <v>139.06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2.75" hidden="false" customHeight="true" outlineLevel="0" collapsed="false">
      <c r="A114" s="52" t="s">
        <v>119</v>
      </c>
      <c r="B114" s="52"/>
      <c r="C114" s="52"/>
      <c r="D114" s="52"/>
      <c r="E114" s="52"/>
      <c r="F114" s="82" t="n">
        <f aca="false">SUM(F108:F113)</f>
        <v>0.2144</v>
      </c>
      <c r="G114" s="70" t="n">
        <f aca="false">SUM(G108:G113)</f>
        <v>596.29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2.75" hidden="false" customHeight="true" outlineLevel="0" collapsed="fals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2.75" hidden="false" customHeight="true" outlineLevel="0" collapsed="false">
      <c r="A116" s="54" t="s">
        <v>120</v>
      </c>
      <c r="B116" s="54"/>
      <c r="C116" s="54"/>
      <c r="D116" s="54"/>
      <c r="E116" s="54"/>
      <c r="F116" s="54"/>
      <c r="G116" s="54"/>
      <c r="H116" s="71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2.75" hidden="false" customHeight="true" outlineLevel="0" collapsed="false">
      <c r="A117" s="52" t="s">
        <v>121</v>
      </c>
      <c r="B117" s="52"/>
      <c r="C117" s="52"/>
      <c r="D117" s="52"/>
      <c r="E117" s="52"/>
      <c r="F117" s="52"/>
      <c r="G117" s="18" t="s">
        <v>28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2.75" hidden="false" customHeight="true" outlineLevel="0" collapsed="false">
      <c r="A118" s="17" t="s">
        <v>4</v>
      </c>
      <c r="B118" s="53" t="s">
        <v>25</v>
      </c>
      <c r="C118" s="53"/>
      <c r="D118" s="53"/>
      <c r="E118" s="53"/>
      <c r="F118" s="53"/>
      <c r="G118" s="72" t="n">
        <f aca="false">G32</f>
        <v>1329.66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2.75" hidden="false" customHeight="true" outlineLevel="0" collapsed="false">
      <c r="A119" s="17" t="s">
        <v>6</v>
      </c>
      <c r="B119" s="53" t="s">
        <v>40</v>
      </c>
      <c r="C119" s="53"/>
      <c r="D119" s="53"/>
      <c r="E119" s="53"/>
      <c r="F119" s="53"/>
      <c r="G119" s="72" t="n">
        <f aca="false">G65</f>
        <v>1260.6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2.75" hidden="false" customHeight="true" outlineLevel="0" collapsed="false">
      <c r="A120" s="17" t="s">
        <v>9</v>
      </c>
      <c r="B120" s="53" t="s">
        <v>73</v>
      </c>
      <c r="C120" s="53"/>
      <c r="D120" s="53"/>
      <c r="E120" s="53"/>
      <c r="F120" s="53"/>
      <c r="G120" s="28" t="n">
        <f aca="false">G75</f>
        <v>42.52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2.75" hidden="false" customHeight="true" outlineLevel="0" collapsed="false">
      <c r="A121" s="17" t="s">
        <v>11</v>
      </c>
      <c r="B121" s="53" t="s">
        <v>82</v>
      </c>
      <c r="C121" s="53"/>
      <c r="D121" s="53"/>
      <c r="E121" s="53"/>
      <c r="F121" s="53"/>
      <c r="G121" s="28" t="n">
        <f aca="false">G95</f>
        <v>124.06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2.75" hidden="false" customHeight="true" outlineLevel="0" collapsed="false">
      <c r="A122" s="17" t="s">
        <v>33</v>
      </c>
      <c r="B122" s="53" t="s">
        <v>100</v>
      </c>
      <c r="C122" s="53"/>
      <c r="D122" s="53"/>
      <c r="E122" s="53"/>
      <c r="F122" s="53"/>
      <c r="G122" s="28" t="n">
        <f aca="false">G104</f>
        <v>24.33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75" hidden="false" customHeight="true" outlineLevel="0" collapsed="false">
      <c r="A123" s="73"/>
      <c r="B123" s="52" t="s">
        <v>122</v>
      </c>
      <c r="C123" s="52"/>
      <c r="D123" s="52"/>
      <c r="E123" s="52"/>
      <c r="F123" s="52"/>
      <c r="G123" s="74" t="n">
        <f aca="false">SUM(G118:G122)</f>
        <v>2781.17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2.75" hidden="false" customHeight="true" outlineLevel="0" collapsed="false">
      <c r="A124" s="17" t="s">
        <v>35</v>
      </c>
      <c r="B124" s="53" t="s">
        <v>108</v>
      </c>
      <c r="C124" s="53"/>
      <c r="D124" s="53"/>
      <c r="E124" s="53"/>
      <c r="F124" s="53"/>
      <c r="G124" s="28" t="n">
        <f aca="false">G114</f>
        <v>596.29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2.75" hidden="false" customHeight="true" outlineLevel="0" collapsed="false">
      <c r="A125" s="52" t="s">
        <v>123</v>
      </c>
      <c r="B125" s="52"/>
      <c r="C125" s="52"/>
      <c r="D125" s="52"/>
      <c r="E125" s="52"/>
      <c r="F125" s="52"/>
      <c r="G125" s="74" t="n">
        <f aca="false">G123+G124</f>
        <v>3377.46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2.75" hidden="false" customHeight="true" outlineLevel="0" collapsed="false">
      <c r="A126" s="52" t="s">
        <v>146</v>
      </c>
      <c r="B126" s="52"/>
      <c r="C126" s="52"/>
      <c r="D126" s="52"/>
      <c r="E126" s="52"/>
      <c r="F126" s="52"/>
      <c r="G126" s="74" t="n">
        <f aca="false">G125*E14</f>
        <v>3377.46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2.75" hidden="false" customHeight="true" outlineLevel="0" collapsed="false">
      <c r="A127" s="52" t="s">
        <v>147</v>
      </c>
      <c r="B127" s="52"/>
      <c r="C127" s="52"/>
      <c r="D127" s="52"/>
      <c r="E127" s="52"/>
      <c r="F127" s="52"/>
      <c r="G127" s="74" t="n">
        <f aca="false">G126*12</f>
        <v>40529.52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2.75" hidden="false" customHeight="true" outlineLevel="0" collapsed="false">
      <c r="A128" s="83" t="s">
        <v>126</v>
      </c>
      <c r="B128" s="83"/>
      <c r="C128" s="83"/>
      <c r="D128" s="83"/>
      <c r="E128" s="83"/>
      <c r="F128" s="83"/>
      <c r="G128" s="83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2.75" hidden="false" customHeight="true" outlineLevel="0" collapsed="false">
      <c r="A129" s="84" t="s">
        <v>127</v>
      </c>
      <c r="B129" s="84"/>
      <c r="C129" s="84"/>
      <c r="D129" s="84"/>
      <c r="E129" s="84"/>
      <c r="F129" s="84"/>
      <c r="G129" s="8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2.75" hidden="false" customHeight="true" outlineLevel="0" collapsed="false">
      <c r="A130" s="84" t="s">
        <v>128</v>
      </c>
      <c r="B130" s="84"/>
      <c r="C130" s="84"/>
      <c r="D130" s="84"/>
      <c r="E130" s="84"/>
      <c r="F130" s="84"/>
      <c r="G130" s="8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2.75" hidden="false" customHeight="true" outlineLevel="0" collapsed="false">
      <c r="A131" s="84" t="s">
        <v>129</v>
      </c>
      <c r="B131" s="84"/>
      <c r="C131" s="84"/>
      <c r="D131" s="84"/>
      <c r="E131" s="84"/>
      <c r="F131" s="84"/>
      <c r="G131" s="8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2.75" hidden="false" customHeight="true" outlineLevel="0" collapsed="false">
      <c r="A132" s="84" t="s">
        <v>130</v>
      </c>
      <c r="B132" s="84"/>
      <c r="C132" s="84"/>
      <c r="D132" s="84"/>
      <c r="E132" s="84"/>
      <c r="F132" s="84"/>
      <c r="G132" s="8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2.75" hidden="false" customHeight="true" outlineLevel="0" collapsed="false">
      <c r="A133" s="84" t="s">
        <v>131</v>
      </c>
      <c r="B133" s="84"/>
      <c r="C133" s="84"/>
      <c r="D133" s="84"/>
      <c r="E133" s="84"/>
      <c r="F133" s="84"/>
      <c r="G133" s="8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2.75" hidden="false" customHeight="true" outlineLevel="0" collapsed="false">
      <c r="A134" s="84" t="s">
        <v>132</v>
      </c>
      <c r="B134" s="84"/>
      <c r="C134" s="84"/>
      <c r="D134" s="84"/>
      <c r="E134" s="84"/>
      <c r="F134" s="84"/>
      <c r="G134" s="8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2.75" hidden="false" customHeight="true" outlineLevel="0" collapsed="false">
      <c r="A135" s="84" t="s">
        <v>133</v>
      </c>
      <c r="B135" s="84"/>
      <c r="C135" s="84"/>
      <c r="D135" s="84"/>
      <c r="E135" s="84"/>
      <c r="F135" s="84"/>
      <c r="G135" s="8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2.75" hidden="false" customHeight="true" outlineLevel="0" collapsed="false">
      <c r="A136" s="84" t="s">
        <v>134</v>
      </c>
      <c r="B136" s="84"/>
      <c r="C136" s="84"/>
      <c r="D136" s="84"/>
      <c r="E136" s="84"/>
      <c r="F136" s="84"/>
      <c r="G136" s="8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2.75" hidden="false" customHeight="true" outlineLevel="0" collapsed="false">
      <c r="A137" s="84" t="s">
        <v>135</v>
      </c>
      <c r="B137" s="84"/>
      <c r="C137" s="84"/>
      <c r="D137" s="84"/>
      <c r="E137" s="84"/>
      <c r="F137" s="84"/>
      <c r="G137" s="8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2.75" hidden="false" customHeight="true" outlineLevel="0" collapsed="false">
      <c r="A138" s="85" t="s">
        <v>136</v>
      </c>
      <c r="B138" s="85"/>
      <c r="C138" s="85"/>
      <c r="D138" s="85"/>
      <c r="E138" s="85"/>
      <c r="F138" s="85"/>
      <c r="G138" s="85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2.75" hidden="false" customHeight="true" outlineLevel="0" collapsed="false">
      <c r="A139" s="84" t="s">
        <v>137</v>
      </c>
      <c r="B139" s="84"/>
      <c r="C139" s="84"/>
      <c r="D139" s="84"/>
      <c r="E139" s="84"/>
      <c r="F139" s="84"/>
      <c r="G139" s="8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2.75" hidden="false" customHeight="true" outlineLevel="0" collapsed="false">
      <c r="A140" s="86" t="s">
        <v>138</v>
      </c>
      <c r="B140" s="86"/>
      <c r="C140" s="86"/>
      <c r="D140" s="86"/>
      <c r="E140" s="86"/>
      <c r="F140" s="86"/>
      <c r="G140" s="86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</sheetData>
  <mergeCells count="144">
    <mergeCell ref="C1:G1"/>
    <mergeCell ref="C2:G2"/>
    <mergeCell ref="C3:G3"/>
    <mergeCell ref="A6:G6"/>
    <mergeCell ref="B7:E7"/>
    <mergeCell ref="F7:G7"/>
    <mergeCell ref="B8:E8"/>
    <mergeCell ref="F8:G8"/>
    <mergeCell ref="B9:E9"/>
    <mergeCell ref="F9:G9"/>
    <mergeCell ref="B10:E10"/>
    <mergeCell ref="F10:G10"/>
    <mergeCell ref="A11:G11"/>
    <mergeCell ref="A12:G12"/>
    <mergeCell ref="A13:B13"/>
    <mergeCell ref="C13:D13"/>
    <mergeCell ref="E13:G13"/>
    <mergeCell ref="A14:B14"/>
    <mergeCell ref="C14:D14"/>
    <mergeCell ref="E14:G14"/>
    <mergeCell ref="A15:G15"/>
    <mergeCell ref="A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A22:G22"/>
    <mergeCell ref="A23:G23"/>
    <mergeCell ref="B24:E24"/>
    <mergeCell ref="B25:E25"/>
    <mergeCell ref="B26:E26"/>
    <mergeCell ref="B27:E27"/>
    <mergeCell ref="B28:E28"/>
    <mergeCell ref="B29:E29"/>
    <mergeCell ref="B30:E30"/>
    <mergeCell ref="B31:E31"/>
    <mergeCell ref="A32:F32"/>
    <mergeCell ref="A33:G33"/>
    <mergeCell ref="A34:G34"/>
    <mergeCell ref="A35:E35"/>
    <mergeCell ref="B36:E36"/>
    <mergeCell ref="B37:E37"/>
    <mergeCell ref="A38:E38"/>
    <mergeCell ref="A39:G39"/>
    <mergeCell ref="A40:E40"/>
    <mergeCell ref="B41:E41"/>
    <mergeCell ref="B42:E42"/>
    <mergeCell ref="B43:E43"/>
    <mergeCell ref="B44:E44"/>
    <mergeCell ref="B45:E45"/>
    <mergeCell ref="B46:E46"/>
    <mergeCell ref="B47:E47"/>
    <mergeCell ref="B48:E48"/>
    <mergeCell ref="A49:E49"/>
    <mergeCell ref="A51:E51"/>
    <mergeCell ref="B52:E52"/>
    <mergeCell ref="B53:E53"/>
    <mergeCell ref="B54:E54"/>
    <mergeCell ref="B55:E55"/>
    <mergeCell ref="B56:E56"/>
    <mergeCell ref="B57:E57"/>
    <mergeCell ref="A58:F58"/>
    <mergeCell ref="A60:G60"/>
    <mergeCell ref="A61:F61"/>
    <mergeCell ref="B62:F62"/>
    <mergeCell ref="B63:F63"/>
    <mergeCell ref="B64:F64"/>
    <mergeCell ref="A65:F65"/>
    <mergeCell ref="A67:G67"/>
    <mergeCell ref="A68:E68"/>
    <mergeCell ref="B69:E69"/>
    <mergeCell ref="B70:E70"/>
    <mergeCell ref="B71:E71"/>
    <mergeCell ref="B72:E72"/>
    <mergeCell ref="B73:E73"/>
    <mergeCell ref="B74:E74"/>
    <mergeCell ref="A75:E75"/>
    <mergeCell ref="A77:G77"/>
    <mergeCell ref="A78:E78"/>
    <mergeCell ref="B79:E79"/>
    <mergeCell ref="B80:E80"/>
    <mergeCell ref="B81:E81"/>
    <mergeCell ref="B82:E82"/>
    <mergeCell ref="B83:E83"/>
    <mergeCell ref="B84:E84"/>
    <mergeCell ref="A85:E85"/>
    <mergeCell ref="A86:E86"/>
    <mergeCell ref="A87:E87"/>
    <mergeCell ref="B88:E88"/>
    <mergeCell ref="A89:E89"/>
    <mergeCell ref="A90:E90"/>
    <mergeCell ref="A91:G91"/>
    <mergeCell ref="A92:F92"/>
    <mergeCell ref="B93:F93"/>
    <mergeCell ref="B94:F94"/>
    <mergeCell ref="A95:F95"/>
    <mergeCell ref="A97:G97"/>
    <mergeCell ref="B98:F98"/>
    <mergeCell ref="B99:F99"/>
    <mergeCell ref="B100:F100"/>
    <mergeCell ref="B101:F101"/>
    <mergeCell ref="B102:F102"/>
    <mergeCell ref="B103:F103"/>
    <mergeCell ref="A104:F104"/>
    <mergeCell ref="A106:G106"/>
    <mergeCell ref="B107:E107"/>
    <mergeCell ref="B108:E108"/>
    <mergeCell ref="B109:E109"/>
    <mergeCell ref="B110:E110"/>
    <mergeCell ref="B111:E111"/>
    <mergeCell ref="B112:E112"/>
    <mergeCell ref="B113:E113"/>
    <mergeCell ref="A114:E114"/>
    <mergeCell ref="A116:G116"/>
    <mergeCell ref="A117:F117"/>
    <mergeCell ref="B118:F118"/>
    <mergeCell ref="B119:F119"/>
    <mergeCell ref="B120:F120"/>
    <mergeCell ref="B121:F121"/>
    <mergeCell ref="B122:F122"/>
    <mergeCell ref="B123:F123"/>
    <mergeCell ref="B124:F124"/>
    <mergeCell ref="A125:F125"/>
    <mergeCell ref="A126:F126"/>
    <mergeCell ref="A127:F127"/>
    <mergeCell ref="A128:G128"/>
    <mergeCell ref="A129:G129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  <mergeCell ref="A140:G14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5" man="true" max="16383" min="0"/>
  </rowBreaks>
  <colBreaks count="1" manualBreakCount="1">
    <brk id="7" man="true" max="65535" min="0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39"/>
  <sheetViews>
    <sheetView showFormulas="false" showGridLines="true" showRowColHeaders="true" showZeros="true" rightToLeft="false" tabSelected="false" showOutlineSymbols="true" defaultGridColor="true" view="normal" topLeftCell="A100" colorId="64" zoomScale="100" zoomScaleNormal="100" zoomScalePageLayoutView="100" workbookViewId="0">
      <selection pane="topLeft" activeCell="C1" activeCellId="0" sqref="C1"/>
    </sheetView>
  </sheetViews>
  <sheetFormatPr defaultRowHeight="12.8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28.51"/>
    <col collapsed="false" customWidth="true" hidden="false" outlineLevel="0" max="3" min="3" style="0" width="12.5"/>
    <col collapsed="false" customWidth="true" hidden="false" outlineLevel="0" max="4" min="4" style="0" width="11.48"/>
    <col collapsed="false" customWidth="true" hidden="false" outlineLevel="0" max="5" min="5" style="0" width="19.66"/>
    <col collapsed="false" customWidth="true" hidden="false" outlineLevel="0" max="6" min="6" style="0" width="14.5"/>
    <col collapsed="false" customWidth="true" hidden="false" outlineLevel="0" max="7" min="7" style="0" width="19.16"/>
    <col collapsed="false" customWidth="true" hidden="false" outlineLevel="0" max="9" min="8" style="0" width="8.67"/>
    <col collapsed="false" customWidth="true" hidden="false" outlineLevel="0" max="10" min="10" style="0" width="16.15"/>
    <col collapsed="false" customWidth="true" hidden="false" outlineLevel="0" max="26" min="11" style="0" width="8.67"/>
    <col collapsed="false" customWidth="true" hidden="false" outlineLevel="0" max="1025" min="27" style="0" width="14.5"/>
  </cols>
  <sheetData>
    <row r="1" customFormat="false" ht="12.75" hidden="false" customHeight="true" outlineLevel="0" collapsed="false">
      <c r="A1" s="1"/>
      <c r="B1" s="2"/>
      <c r="C1" s="3" t="s">
        <v>0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2.75" hidden="false" customHeight="true" outlineLevel="0" collapsed="false">
      <c r="A2" s="5"/>
      <c r="B2" s="5"/>
      <c r="C2" s="3" t="s">
        <v>139</v>
      </c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2.75" hidden="false" customHeight="true" outlineLevel="0" collapsed="false">
      <c r="A3" s="5"/>
      <c r="B3" s="5"/>
      <c r="C3" s="3" t="s">
        <v>140</v>
      </c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2.75" hidden="false" customHeight="true" outlineLevel="0" collapsed="false">
      <c r="A4" s="5"/>
      <c r="B4" s="5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4.25" hidden="false" customHeight="true" outlineLevel="0" collapsed="false">
      <c r="A5" s="6" t="s">
        <v>3</v>
      </c>
      <c r="B5" s="6"/>
      <c r="C5" s="6"/>
      <c r="D5" s="6"/>
      <c r="E5" s="6"/>
      <c r="F5" s="6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4.25" hidden="false" customHeight="true" outlineLevel="0" collapsed="false">
      <c r="A6" s="7" t="s">
        <v>4</v>
      </c>
      <c r="B6" s="8" t="s">
        <v>5</v>
      </c>
      <c r="C6" s="8"/>
      <c r="D6" s="8"/>
      <c r="E6" s="8"/>
      <c r="F6" s="9"/>
      <c r="G6" s="9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4.25" hidden="false" customHeight="true" outlineLevel="0" collapsed="false">
      <c r="A7" s="7" t="s">
        <v>6</v>
      </c>
      <c r="B7" s="8" t="s">
        <v>7</v>
      </c>
      <c r="C7" s="8"/>
      <c r="D7" s="8"/>
      <c r="E7" s="8"/>
      <c r="F7" s="7" t="s">
        <v>8</v>
      </c>
      <c r="G7" s="7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4.25" hidden="false" customHeight="true" outlineLevel="0" collapsed="false">
      <c r="A8" s="7" t="s">
        <v>9</v>
      </c>
      <c r="B8" s="8" t="s">
        <v>10</v>
      </c>
      <c r="C8" s="8"/>
      <c r="D8" s="8"/>
      <c r="E8" s="8"/>
      <c r="F8" s="10" t="n">
        <v>2019</v>
      </c>
      <c r="G8" s="1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4.25" hidden="false" customHeight="true" outlineLevel="0" collapsed="false">
      <c r="A9" s="7" t="s">
        <v>11</v>
      </c>
      <c r="B9" s="8" t="s">
        <v>12</v>
      </c>
      <c r="C9" s="8"/>
      <c r="D9" s="8"/>
      <c r="E9" s="8"/>
      <c r="F9" s="10" t="n">
        <v>12</v>
      </c>
      <c r="G9" s="1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3.5" hidden="false" customHeight="true" outlineLevel="0" collapsed="false">
      <c r="A10" s="11"/>
      <c r="B10" s="11"/>
      <c r="C10" s="11"/>
      <c r="D10" s="11"/>
      <c r="E10" s="11"/>
      <c r="F10" s="11"/>
      <c r="G10" s="11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4.25" hidden="false" customHeight="true" outlineLevel="0" collapsed="false">
      <c r="A11" s="6" t="s">
        <v>13</v>
      </c>
      <c r="B11" s="6"/>
      <c r="C11" s="6"/>
      <c r="D11" s="6"/>
      <c r="E11" s="6"/>
      <c r="F11" s="6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27.75" hidden="false" customHeight="true" outlineLevel="0" collapsed="false">
      <c r="A12" s="12" t="s">
        <v>14</v>
      </c>
      <c r="B12" s="12"/>
      <c r="C12" s="12" t="s">
        <v>15</v>
      </c>
      <c r="D12" s="12"/>
      <c r="E12" s="7" t="s">
        <v>16</v>
      </c>
      <c r="F12" s="7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4.25" hidden="false" customHeight="true" outlineLevel="0" collapsed="false">
      <c r="A13" s="7" t="s">
        <v>148</v>
      </c>
      <c r="B13" s="7"/>
      <c r="C13" s="7" t="s">
        <v>18</v>
      </c>
      <c r="D13" s="7"/>
      <c r="E13" s="10" t="n">
        <v>1</v>
      </c>
      <c r="F13" s="10"/>
      <c r="G13" s="10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3.5" hidden="false" customHeight="true" outlineLevel="0" collapsed="false">
      <c r="A14" s="11"/>
      <c r="B14" s="11"/>
      <c r="C14" s="11"/>
      <c r="D14" s="11"/>
      <c r="E14" s="11"/>
      <c r="F14" s="11"/>
      <c r="G14" s="11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4.25" hidden="false" customHeight="true" outlineLevel="0" collapsed="false">
      <c r="A15" s="6" t="s">
        <v>19</v>
      </c>
      <c r="B15" s="6"/>
      <c r="C15" s="6"/>
      <c r="D15" s="6"/>
      <c r="E15" s="6"/>
      <c r="F15" s="6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4.25" hidden="false" customHeight="true" outlineLevel="0" collapsed="false">
      <c r="A16" s="10" t="n">
        <v>1</v>
      </c>
      <c r="B16" s="8" t="s">
        <v>20</v>
      </c>
      <c r="C16" s="8"/>
      <c r="D16" s="8"/>
      <c r="E16" s="8"/>
      <c r="F16" s="7" t="str">
        <f aca="false">F19</f>
        <v>Borracheiro</v>
      </c>
      <c r="G16" s="7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4.25" hidden="false" customHeight="true" outlineLevel="0" collapsed="false">
      <c r="A17" s="10" t="n">
        <v>2</v>
      </c>
      <c r="B17" s="8" t="s">
        <v>21</v>
      </c>
      <c r="C17" s="8"/>
      <c r="D17" s="8"/>
      <c r="E17" s="8"/>
      <c r="F17" s="7" t="s">
        <v>149</v>
      </c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4.25" hidden="false" customHeight="true" outlineLevel="0" collapsed="false">
      <c r="A18" s="10" t="n">
        <v>3</v>
      </c>
      <c r="B18" s="8" t="s">
        <v>22</v>
      </c>
      <c r="C18" s="8"/>
      <c r="D18" s="8"/>
      <c r="E18" s="8"/>
      <c r="F18" s="14" t="n">
        <v>1329.66</v>
      </c>
      <c r="G18" s="1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4.25" hidden="false" customHeight="true" outlineLevel="0" collapsed="false">
      <c r="A19" s="10" t="n">
        <v>4</v>
      </c>
      <c r="B19" s="8" t="s">
        <v>23</v>
      </c>
      <c r="C19" s="8"/>
      <c r="D19" s="8"/>
      <c r="E19" s="8"/>
      <c r="F19" s="7" t="s">
        <v>148</v>
      </c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4.25" hidden="false" customHeight="true" outlineLevel="0" collapsed="false">
      <c r="A20" s="10" t="n">
        <v>5</v>
      </c>
      <c r="B20" s="8" t="s">
        <v>24</v>
      </c>
      <c r="C20" s="8"/>
      <c r="D20" s="8"/>
      <c r="E20" s="8"/>
      <c r="F20" s="15" t="n">
        <v>43952</v>
      </c>
      <c r="G20" s="15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3.5" hidden="false" customHeight="true" outlineLevel="0" collapsed="false">
      <c r="A21" s="11"/>
      <c r="B21" s="11"/>
      <c r="C21" s="11"/>
      <c r="D21" s="11"/>
      <c r="E21" s="11"/>
      <c r="F21" s="11"/>
      <c r="G21" s="11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4.25" hidden="false" customHeight="true" outlineLevel="0" collapsed="false">
      <c r="A22" s="6" t="s">
        <v>25</v>
      </c>
      <c r="B22" s="6"/>
      <c r="C22" s="6"/>
      <c r="D22" s="6"/>
      <c r="E22" s="6"/>
      <c r="F22" s="6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4.25" hidden="false" customHeight="true" outlineLevel="0" collapsed="false">
      <c r="A23" s="16" t="n">
        <v>1</v>
      </c>
      <c r="B23" s="17" t="s">
        <v>26</v>
      </c>
      <c r="C23" s="17"/>
      <c r="D23" s="17"/>
      <c r="E23" s="17"/>
      <c r="F23" s="17" t="s">
        <v>27</v>
      </c>
      <c r="G23" s="18" t="s">
        <v>28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4.25" hidden="false" customHeight="true" outlineLevel="0" collapsed="false">
      <c r="A24" s="17" t="s">
        <v>4</v>
      </c>
      <c r="B24" s="8" t="s">
        <v>29</v>
      </c>
      <c r="C24" s="8"/>
      <c r="D24" s="8"/>
      <c r="E24" s="8"/>
      <c r="F24" s="9"/>
      <c r="G24" s="19" t="n">
        <f aca="false">F18</f>
        <v>1329.66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4.25" hidden="false" customHeight="true" outlineLevel="0" collapsed="false">
      <c r="A25" s="17" t="s">
        <v>6</v>
      </c>
      <c r="B25" s="8" t="s">
        <v>30</v>
      </c>
      <c r="C25" s="8"/>
      <c r="D25" s="8"/>
      <c r="E25" s="8"/>
      <c r="F25" s="20" t="n">
        <v>0</v>
      </c>
      <c r="G25" s="21" t="n">
        <f aca="false">F25*$G$24</f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4.25" hidden="false" customHeight="true" outlineLevel="0" collapsed="false">
      <c r="A26" s="17" t="s">
        <v>9</v>
      </c>
      <c r="B26" s="8" t="s">
        <v>31</v>
      </c>
      <c r="C26" s="8"/>
      <c r="D26" s="8"/>
      <c r="E26" s="8"/>
      <c r="F26" s="22" t="n">
        <v>0</v>
      </c>
      <c r="G26" s="21" t="n">
        <f aca="false">F26*$G$24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4.25" hidden="false" customHeight="true" outlineLevel="0" collapsed="false">
      <c r="A27" s="17" t="s">
        <v>11</v>
      </c>
      <c r="B27" s="8" t="s">
        <v>32</v>
      </c>
      <c r="C27" s="8"/>
      <c r="D27" s="8"/>
      <c r="E27" s="8"/>
      <c r="F27" s="22" t="n">
        <v>0</v>
      </c>
      <c r="G27" s="21" t="n">
        <f aca="false">F27*$G$24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4.25" hidden="false" customHeight="true" outlineLevel="0" collapsed="false">
      <c r="A28" s="17" t="s">
        <v>33</v>
      </c>
      <c r="B28" s="8" t="s">
        <v>34</v>
      </c>
      <c r="C28" s="8"/>
      <c r="D28" s="8"/>
      <c r="E28" s="8"/>
      <c r="F28" s="22" t="n">
        <v>0</v>
      </c>
      <c r="G28" s="21" t="n">
        <f aca="false">F28*$G$24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4.25" hidden="false" customHeight="true" outlineLevel="0" collapsed="false">
      <c r="A29" s="17" t="s">
        <v>35</v>
      </c>
      <c r="B29" s="8" t="s">
        <v>36</v>
      </c>
      <c r="C29" s="8"/>
      <c r="D29" s="8"/>
      <c r="E29" s="8"/>
      <c r="F29" s="22" t="n">
        <v>0</v>
      </c>
      <c r="G29" s="21" t="n">
        <f aca="false">F29*$G$24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4.25" hidden="false" customHeight="true" outlineLevel="0" collapsed="false">
      <c r="A30" s="17" t="s">
        <v>37</v>
      </c>
      <c r="B30" s="8" t="s">
        <v>38</v>
      </c>
      <c r="C30" s="8"/>
      <c r="D30" s="8"/>
      <c r="E30" s="8"/>
      <c r="F30" s="22" t="n">
        <v>0</v>
      </c>
      <c r="G30" s="21" t="n">
        <f aca="false">F30*$G$24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4.25" hidden="false" customHeight="true" outlineLevel="0" collapsed="false">
      <c r="A31" s="17" t="s">
        <v>39</v>
      </c>
      <c r="B31" s="17"/>
      <c r="C31" s="17"/>
      <c r="D31" s="17"/>
      <c r="E31" s="17"/>
      <c r="F31" s="17"/>
      <c r="G31" s="23" t="n">
        <f aca="false">SUM(G24:G30)</f>
        <v>1329.66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3.5" hidden="false" customHeight="true" outlineLevel="0" collapsed="false">
      <c r="A32" s="11"/>
      <c r="B32" s="11"/>
      <c r="C32" s="11"/>
      <c r="D32" s="11"/>
      <c r="E32" s="11"/>
      <c r="F32" s="11"/>
      <c r="G32" s="11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4.25" hidden="false" customHeight="true" outlineLevel="0" collapsed="false">
      <c r="A33" s="6" t="s">
        <v>40</v>
      </c>
      <c r="B33" s="6"/>
      <c r="C33" s="6"/>
      <c r="D33" s="6"/>
      <c r="E33" s="6"/>
      <c r="F33" s="6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4.25" hidden="false" customHeight="true" outlineLevel="0" collapsed="false">
      <c r="A34" s="17" t="s">
        <v>41</v>
      </c>
      <c r="B34" s="17"/>
      <c r="C34" s="17"/>
      <c r="D34" s="17"/>
      <c r="E34" s="17"/>
      <c r="F34" s="17" t="s">
        <v>27</v>
      </c>
      <c r="G34" s="18" t="s">
        <v>28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4.25" hidden="false" customHeight="true" outlineLevel="0" collapsed="false">
      <c r="A35" s="17" t="s">
        <v>4</v>
      </c>
      <c r="B35" s="8" t="s">
        <v>42</v>
      </c>
      <c r="C35" s="8"/>
      <c r="D35" s="8"/>
      <c r="E35" s="8"/>
      <c r="F35" s="20" t="n">
        <v>0.0833</v>
      </c>
      <c r="G35" s="21" t="n">
        <f aca="false">F35*G31</f>
        <v>110.76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4.25" hidden="false" customHeight="true" outlineLevel="0" collapsed="false">
      <c r="A36" s="17" t="s">
        <v>6</v>
      </c>
      <c r="B36" s="8" t="s">
        <v>43</v>
      </c>
      <c r="C36" s="8"/>
      <c r="D36" s="8"/>
      <c r="E36" s="8"/>
      <c r="F36" s="20" t="n">
        <v>0.0278</v>
      </c>
      <c r="G36" s="21" t="n">
        <f aca="false">F36*G31</f>
        <v>36.96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4.25" hidden="false" customHeight="true" outlineLevel="0" collapsed="false">
      <c r="A37" s="18" t="s">
        <v>44</v>
      </c>
      <c r="B37" s="18"/>
      <c r="C37" s="18"/>
      <c r="D37" s="18"/>
      <c r="E37" s="18"/>
      <c r="F37" s="25" t="n">
        <f aca="false">SUM(F35:F36)</f>
        <v>0.1111</v>
      </c>
      <c r="G37" s="26" t="n">
        <f aca="false">G35+G36</f>
        <v>147.72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3.5" hidden="false" customHeight="true" outlineLevel="0" collapsed="false">
      <c r="A38" s="27"/>
      <c r="B38" s="27"/>
      <c r="C38" s="27"/>
      <c r="D38" s="27"/>
      <c r="E38" s="27"/>
      <c r="F38" s="27"/>
      <c r="G38" s="27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4.25" hidden="false" customHeight="true" outlineLevel="0" collapsed="false">
      <c r="A39" s="17" t="s">
        <v>45</v>
      </c>
      <c r="B39" s="17"/>
      <c r="C39" s="17"/>
      <c r="D39" s="17"/>
      <c r="E39" s="17"/>
      <c r="F39" s="17" t="s">
        <v>27</v>
      </c>
      <c r="G39" s="18" t="s">
        <v>28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4.25" hidden="false" customHeight="true" outlineLevel="0" collapsed="false">
      <c r="A40" s="17" t="s">
        <v>4</v>
      </c>
      <c r="B40" s="8" t="s">
        <v>46</v>
      </c>
      <c r="C40" s="8"/>
      <c r="D40" s="8"/>
      <c r="E40" s="8"/>
      <c r="F40" s="20" t="n">
        <v>0.2</v>
      </c>
      <c r="G40" s="28" t="n">
        <f aca="false">($G$31+$G$37)*F40</f>
        <v>295.48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4.25" hidden="false" customHeight="true" outlineLevel="0" collapsed="false">
      <c r="A41" s="17" t="s">
        <v>6</v>
      </c>
      <c r="B41" s="8" t="s">
        <v>47</v>
      </c>
      <c r="C41" s="8"/>
      <c r="D41" s="8"/>
      <c r="E41" s="8"/>
      <c r="F41" s="20" t="n">
        <v>0.025</v>
      </c>
      <c r="G41" s="28" t="n">
        <f aca="false">($G$31+$G$37)*F41</f>
        <v>36.93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4.25" hidden="false" customHeight="true" outlineLevel="0" collapsed="false">
      <c r="A42" s="17" t="s">
        <v>9</v>
      </c>
      <c r="B42" s="8" t="s">
        <v>48</v>
      </c>
      <c r="C42" s="8"/>
      <c r="D42" s="8"/>
      <c r="E42" s="8"/>
      <c r="F42" s="20" t="n">
        <v>0.03</v>
      </c>
      <c r="G42" s="28" t="n">
        <f aca="false">($G$31+$G$37)*F42</f>
        <v>44.32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4.25" hidden="false" customHeight="true" outlineLevel="0" collapsed="false">
      <c r="A43" s="17" t="s">
        <v>11</v>
      </c>
      <c r="B43" s="8" t="s">
        <v>49</v>
      </c>
      <c r="C43" s="8"/>
      <c r="D43" s="8"/>
      <c r="E43" s="8"/>
      <c r="F43" s="20" t="n">
        <v>0.015</v>
      </c>
      <c r="G43" s="28" t="n">
        <f aca="false">($G$31+$G$37)*F43</f>
        <v>22.16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4.25" hidden="false" customHeight="true" outlineLevel="0" collapsed="false">
      <c r="A44" s="17" t="s">
        <v>33</v>
      </c>
      <c r="B44" s="8" t="s">
        <v>50</v>
      </c>
      <c r="C44" s="8"/>
      <c r="D44" s="8"/>
      <c r="E44" s="8"/>
      <c r="F44" s="20" t="n">
        <v>0.01</v>
      </c>
      <c r="G44" s="28" t="n">
        <f aca="false">($G$31+$G$37)*F44</f>
        <v>14.77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4.25" hidden="false" customHeight="true" outlineLevel="0" collapsed="false">
      <c r="A45" s="17" t="s">
        <v>35</v>
      </c>
      <c r="B45" s="8" t="s">
        <v>51</v>
      </c>
      <c r="C45" s="8"/>
      <c r="D45" s="8"/>
      <c r="E45" s="8"/>
      <c r="F45" s="20" t="n">
        <v>0.006</v>
      </c>
      <c r="G45" s="28" t="n">
        <f aca="false">($G$31+$G$37)*F45</f>
        <v>8.86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4.25" hidden="false" customHeight="true" outlineLevel="0" collapsed="false">
      <c r="A46" s="17" t="s">
        <v>37</v>
      </c>
      <c r="B46" s="8" t="s">
        <v>52</v>
      </c>
      <c r="C46" s="8"/>
      <c r="D46" s="8"/>
      <c r="E46" s="8"/>
      <c r="F46" s="20" t="n">
        <v>0.002</v>
      </c>
      <c r="G46" s="28" t="n">
        <f aca="false">($G$31+$G$37)*F46</f>
        <v>2.95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4.25" hidden="false" customHeight="true" outlineLevel="0" collapsed="false">
      <c r="A47" s="17" t="s">
        <v>53</v>
      </c>
      <c r="B47" s="8" t="s">
        <v>54</v>
      </c>
      <c r="C47" s="8"/>
      <c r="D47" s="8"/>
      <c r="E47" s="8"/>
      <c r="F47" s="20" t="n">
        <v>0.08</v>
      </c>
      <c r="G47" s="28" t="n">
        <f aca="false">($G$31+$G$37)*F47</f>
        <v>118.19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4.25" hidden="false" customHeight="true" outlineLevel="0" collapsed="false">
      <c r="A48" s="17" t="s">
        <v>55</v>
      </c>
      <c r="B48" s="17"/>
      <c r="C48" s="17"/>
      <c r="D48" s="17"/>
      <c r="E48" s="17"/>
      <c r="F48" s="29" t="n">
        <v>0.368</v>
      </c>
      <c r="G48" s="30" t="n">
        <f aca="false">SUM(G40:G47)</f>
        <v>543.66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2.7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2.75" hidden="false" customHeight="true" outlineLevel="0" collapsed="false">
      <c r="A50" s="31" t="s">
        <v>56</v>
      </c>
      <c r="B50" s="31"/>
      <c r="C50" s="31"/>
      <c r="D50" s="31"/>
      <c r="E50" s="31"/>
      <c r="F50" s="32"/>
      <c r="G50" s="33" t="s">
        <v>28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2.75" hidden="false" customHeight="true" outlineLevel="0" collapsed="false">
      <c r="A51" s="34" t="s">
        <v>4</v>
      </c>
      <c r="B51" s="35" t="s">
        <v>57</v>
      </c>
      <c r="C51" s="35"/>
      <c r="D51" s="35"/>
      <c r="E51" s="35"/>
      <c r="F51" s="36" t="s">
        <v>58</v>
      </c>
      <c r="G51" s="37" t="n">
        <f aca="false">(22*5*2)-(G24*0.06)</f>
        <v>140.22</v>
      </c>
      <c r="H51" s="4"/>
      <c r="I51" s="4"/>
      <c r="J51" s="2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2.75" hidden="false" customHeight="true" outlineLevel="0" collapsed="false">
      <c r="A52" s="34" t="s">
        <v>6</v>
      </c>
      <c r="B52" s="35" t="s">
        <v>59</v>
      </c>
      <c r="C52" s="35"/>
      <c r="D52" s="35"/>
      <c r="E52" s="35"/>
      <c r="F52" s="36" t="s">
        <v>58</v>
      </c>
      <c r="G52" s="37" t="n">
        <f aca="false">22*19.5</f>
        <v>429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2.75" hidden="false" customHeight="true" outlineLevel="0" collapsed="false">
      <c r="A53" s="34" t="s">
        <v>9</v>
      </c>
      <c r="B53" s="35" t="s">
        <v>60</v>
      </c>
      <c r="C53" s="35"/>
      <c r="D53" s="35"/>
      <c r="E53" s="35"/>
      <c r="F53" s="36" t="s">
        <v>58</v>
      </c>
      <c r="G53" s="37" t="n">
        <v>0</v>
      </c>
      <c r="H53" s="4"/>
      <c r="I53" s="4"/>
      <c r="J53" s="2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2.75" hidden="false" customHeight="true" outlineLevel="0" collapsed="false">
      <c r="A54" s="34" t="s">
        <v>11</v>
      </c>
      <c r="B54" s="35" t="s">
        <v>61</v>
      </c>
      <c r="C54" s="35"/>
      <c r="D54" s="35"/>
      <c r="E54" s="35"/>
      <c r="F54" s="36" t="s">
        <v>58</v>
      </c>
      <c r="G54" s="37" t="n"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2.75" hidden="false" customHeight="true" outlineLevel="0" collapsed="false">
      <c r="A55" s="34" t="s">
        <v>33</v>
      </c>
      <c r="B55" s="35" t="s">
        <v>62</v>
      </c>
      <c r="C55" s="35"/>
      <c r="D55" s="35"/>
      <c r="E55" s="35"/>
      <c r="F55" s="36" t="s">
        <v>58</v>
      </c>
      <c r="G55" s="37" t="n"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2.75" hidden="false" customHeight="true" outlineLevel="0" collapsed="false">
      <c r="A56" s="34" t="s">
        <v>35</v>
      </c>
      <c r="B56" s="35" t="s">
        <v>38</v>
      </c>
      <c r="C56" s="35"/>
      <c r="D56" s="35"/>
      <c r="E56" s="35"/>
      <c r="F56" s="36" t="s">
        <v>58</v>
      </c>
      <c r="G56" s="37" t="n"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2.75" hidden="false" customHeight="true" outlineLevel="0" collapsed="false">
      <c r="A57" s="31" t="s">
        <v>63</v>
      </c>
      <c r="B57" s="31"/>
      <c r="C57" s="31"/>
      <c r="D57" s="31"/>
      <c r="E57" s="31"/>
      <c r="F57" s="31"/>
      <c r="G57" s="38" t="n">
        <f aca="false">SUM(G51:G56)</f>
        <v>569.22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2.75" hidden="false" customHeight="true" outlineLevel="0" collapsed="false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2.75" hidden="false" customHeight="true" outlineLevel="0" collapsed="false">
      <c r="A59" s="31" t="s">
        <v>64</v>
      </c>
      <c r="B59" s="31"/>
      <c r="C59" s="31"/>
      <c r="D59" s="31"/>
      <c r="E59" s="31"/>
      <c r="F59" s="31"/>
      <c r="G59" s="31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2.75" hidden="false" customHeight="true" outlineLevel="0" collapsed="false">
      <c r="A60" s="39" t="s">
        <v>65</v>
      </c>
      <c r="B60" s="39"/>
      <c r="C60" s="39"/>
      <c r="D60" s="39"/>
      <c r="E60" s="39"/>
      <c r="F60" s="39"/>
      <c r="G60" s="33" t="s">
        <v>28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2.75" hidden="false" customHeight="true" outlineLevel="0" collapsed="false">
      <c r="A61" s="33" t="s">
        <v>66</v>
      </c>
      <c r="B61" s="35" t="s">
        <v>67</v>
      </c>
      <c r="C61" s="35"/>
      <c r="D61" s="35"/>
      <c r="E61" s="35"/>
      <c r="F61" s="35"/>
      <c r="G61" s="40" t="n">
        <f aca="false">G37</f>
        <v>147.72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2.75" hidden="false" customHeight="true" outlineLevel="0" collapsed="false">
      <c r="A62" s="33" t="s">
        <v>68</v>
      </c>
      <c r="B62" s="35" t="s">
        <v>69</v>
      </c>
      <c r="C62" s="35"/>
      <c r="D62" s="35"/>
      <c r="E62" s="35"/>
      <c r="F62" s="35"/>
      <c r="G62" s="40" t="n">
        <f aca="false">G48</f>
        <v>543.66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2.75" hidden="false" customHeight="true" outlineLevel="0" collapsed="false">
      <c r="A63" s="33" t="s">
        <v>70</v>
      </c>
      <c r="B63" s="35" t="s">
        <v>71</v>
      </c>
      <c r="C63" s="35"/>
      <c r="D63" s="35"/>
      <c r="E63" s="35"/>
      <c r="F63" s="35"/>
      <c r="G63" s="40" t="n">
        <f aca="false">G57</f>
        <v>569.22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2.75" hidden="false" customHeight="true" outlineLevel="0" collapsed="false">
      <c r="A64" s="31" t="s">
        <v>72</v>
      </c>
      <c r="B64" s="31"/>
      <c r="C64" s="31"/>
      <c r="D64" s="31"/>
      <c r="E64" s="31"/>
      <c r="F64" s="31"/>
      <c r="G64" s="87" t="n">
        <f aca="false">SUM(G61:G63)</f>
        <v>1260.6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75" hidden="false" customHeight="true" outlineLevel="0" collapsed="fals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2.75" hidden="false" customHeight="true" outlineLevel="0" collapsed="false">
      <c r="A66" s="31" t="s">
        <v>73</v>
      </c>
      <c r="B66" s="31"/>
      <c r="C66" s="31"/>
      <c r="D66" s="31"/>
      <c r="E66" s="31"/>
      <c r="F66" s="31"/>
      <c r="G66" s="31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2.75" hidden="false" customHeight="true" outlineLevel="0" collapsed="false">
      <c r="A67" s="42" t="s">
        <v>74</v>
      </c>
      <c r="B67" s="42"/>
      <c r="C67" s="42"/>
      <c r="D67" s="42"/>
      <c r="E67" s="42"/>
      <c r="F67" s="34" t="s">
        <v>27</v>
      </c>
      <c r="G67" s="33" t="s">
        <v>28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2.75" hidden="false" customHeight="true" outlineLevel="0" collapsed="false">
      <c r="A68" s="34" t="s">
        <v>4</v>
      </c>
      <c r="B68" s="35" t="s">
        <v>75</v>
      </c>
      <c r="C68" s="35"/>
      <c r="D68" s="35"/>
      <c r="E68" s="35"/>
      <c r="F68" s="43" t="n">
        <v>0.0042</v>
      </c>
      <c r="G68" s="44" t="n">
        <f aca="false">G31*F68</f>
        <v>5.58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2.75" hidden="false" customHeight="true" outlineLevel="0" collapsed="false">
      <c r="A69" s="34" t="s">
        <v>6</v>
      </c>
      <c r="B69" s="35" t="s">
        <v>76</v>
      </c>
      <c r="C69" s="35"/>
      <c r="D69" s="35"/>
      <c r="E69" s="35"/>
      <c r="F69" s="45" t="n">
        <v>0.000336</v>
      </c>
      <c r="G69" s="44" t="n">
        <f aca="false">F69*G31</f>
        <v>0.45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2.75" hidden="false" customHeight="true" outlineLevel="0" collapsed="false">
      <c r="A70" s="34" t="s">
        <v>9</v>
      </c>
      <c r="B70" s="35" t="s">
        <v>77</v>
      </c>
      <c r="C70" s="35"/>
      <c r="D70" s="35"/>
      <c r="E70" s="35"/>
      <c r="F70" s="46" t="n">
        <v>0.00016</v>
      </c>
      <c r="G70" s="44" t="n">
        <f aca="false">F70*G31</f>
        <v>0.21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2.75" hidden="false" customHeight="true" outlineLevel="0" collapsed="false">
      <c r="A71" s="34" t="s">
        <v>11</v>
      </c>
      <c r="B71" s="35" t="s">
        <v>78</v>
      </c>
      <c r="C71" s="35"/>
      <c r="D71" s="35"/>
      <c r="E71" s="35"/>
      <c r="F71" s="43" t="n">
        <v>0.0194</v>
      </c>
      <c r="G71" s="44" t="n">
        <f aca="false">F71*G31</f>
        <v>25.8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2.75" hidden="false" customHeight="true" outlineLevel="0" collapsed="false">
      <c r="A72" s="47" t="s">
        <v>33</v>
      </c>
      <c r="B72" s="35" t="s">
        <v>79</v>
      </c>
      <c r="C72" s="35"/>
      <c r="D72" s="35"/>
      <c r="E72" s="35"/>
      <c r="F72" s="48" t="n">
        <v>0.0071</v>
      </c>
      <c r="G72" s="88" t="n">
        <f aca="false">F72*G31</f>
        <v>9.44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2.75" hidden="false" customHeight="true" outlineLevel="0" collapsed="false">
      <c r="A73" s="34" t="s">
        <v>35</v>
      </c>
      <c r="B73" s="35" t="s">
        <v>80</v>
      </c>
      <c r="C73" s="35"/>
      <c r="D73" s="35"/>
      <c r="E73" s="35"/>
      <c r="F73" s="46" t="n">
        <v>0.00078</v>
      </c>
      <c r="G73" s="44" t="n">
        <f aca="false">F73*G31</f>
        <v>1.04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2.75" hidden="false" customHeight="true" outlineLevel="0" collapsed="false">
      <c r="A74" s="42" t="s">
        <v>81</v>
      </c>
      <c r="B74" s="42"/>
      <c r="C74" s="42"/>
      <c r="D74" s="42"/>
      <c r="E74" s="42"/>
      <c r="F74" s="89" t="n">
        <f aca="false">SUM(F68:F73)</f>
        <v>0.032</v>
      </c>
      <c r="G74" s="90" t="n">
        <f aca="false">SUM(G68:G73)</f>
        <v>42.52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2.75" hidden="false" customHeight="true" outlineLevel="0" collapsed="fals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2.75" hidden="false" customHeight="true" outlineLevel="0" collapsed="false">
      <c r="A76" s="51" t="s">
        <v>82</v>
      </c>
      <c r="B76" s="51"/>
      <c r="C76" s="51"/>
      <c r="D76" s="51"/>
      <c r="E76" s="51"/>
      <c r="F76" s="51"/>
      <c r="G76" s="51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2.75" hidden="false" customHeight="true" outlineLevel="0" collapsed="false">
      <c r="A77" s="52" t="s">
        <v>83</v>
      </c>
      <c r="B77" s="52"/>
      <c r="C77" s="52"/>
      <c r="D77" s="52"/>
      <c r="E77" s="52"/>
      <c r="F77" s="17" t="s">
        <v>27</v>
      </c>
      <c r="G77" s="18" t="s">
        <v>28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2.75" hidden="false" customHeight="true" outlineLevel="0" collapsed="false">
      <c r="A78" s="17" t="s">
        <v>4</v>
      </c>
      <c r="B78" s="53" t="s">
        <v>144</v>
      </c>
      <c r="C78" s="53"/>
      <c r="D78" s="53"/>
      <c r="E78" s="53"/>
      <c r="F78" s="20" t="n">
        <v>0.0833</v>
      </c>
      <c r="G78" s="28" t="n">
        <f aca="false">F78*G31</f>
        <v>110.76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2.75" hidden="false" customHeight="true" outlineLevel="0" collapsed="false">
      <c r="A79" s="17" t="s">
        <v>6</v>
      </c>
      <c r="B79" s="53" t="s">
        <v>85</v>
      </c>
      <c r="C79" s="53"/>
      <c r="D79" s="53"/>
      <c r="E79" s="53"/>
      <c r="F79" s="20" t="n">
        <v>0.0082</v>
      </c>
      <c r="G79" s="28" t="n">
        <f aca="false">F79*G31</f>
        <v>10.9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2.75" hidden="false" customHeight="true" outlineLevel="0" collapsed="false">
      <c r="A80" s="17" t="s">
        <v>9</v>
      </c>
      <c r="B80" s="53" t="s">
        <v>86</v>
      </c>
      <c r="C80" s="53"/>
      <c r="D80" s="53"/>
      <c r="E80" s="53"/>
      <c r="F80" s="20" t="n">
        <v>0.0002</v>
      </c>
      <c r="G80" s="28" t="n">
        <f aca="false">F80*G31</f>
        <v>0.27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2.75" hidden="false" customHeight="true" outlineLevel="0" collapsed="false">
      <c r="A81" s="17" t="s">
        <v>11</v>
      </c>
      <c r="B81" s="53" t="s">
        <v>87</v>
      </c>
      <c r="C81" s="53"/>
      <c r="D81" s="53"/>
      <c r="E81" s="53"/>
      <c r="F81" s="20" t="n">
        <v>0.0003</v>
      </c>
      <c r="G81" s="28" t="n">
        <f aca="false">F81*G31</f>
        <v>0.4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2.75" hidden="false" customHeight="true" outlineLevel="0" collapsed="false">
      <c r="A82" s="17" t="s">
        <v>33</v>
      </c>
      <c r="B82" s="53" t="s">
        <v>88</v>
      </c>
      <c r="C82" s="53"/>
      <c r="D82" s="53"/>
      <c r="E82" s="53"/>
      <c r="F82" s="20" t="n">
        <v>0.0013</v>
      </c>
      <c r="G82" s="28" t="n">
        <f aca="false">F82*G31</f>
        <v>1.73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2.75" hidden="false" customHeight="true" outlineLevel="0" collapsed="false">
      <c r="A83" s="17" t="s">
        <v>35</v>
      </c>
      <c r="B83" s="53" t="s">
        <v>89</v>
      </c>
      <c r="C83" s="53"/>
      <c r="D83" s="53"/>
      <c r="E83" s="53"/>
      <c r="F83" s="20"/>
      <c r="G83" s="28" t="n">
        <f aca="false">F83*G31</f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2.75" hidden="false" customHeight="true" outlineLevel="0" collapsed="false">
      <c r="A84" s="52" t="s">
        <v>90</v>
      </c>
      <c r="B84" s="52"/>
      <c r="C84" s="52"/>
      <c r="D84" s="52"/>
      <c r="E84" s="52"/>
      <c r="F84" s="29" t="n">
        <f aca="false">SUM(F78:F83)</f>
        <v>0.0933</v>
      </c>
      <c r="G84" s="30" t="n">
        <f aca="false">SUM(G78:G83)</f>
        <v>124.06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2.75" hidden="false" customHeight="true" outlineLevel="0" collapsed="false">
      <c r="A85" s="27"/>
      <c r="B85" s="27"/>
      <c r="C85" s="27"/>
      <c r="D85" s="27"/>
      <c r="E85" s="27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2.75" hidden="false" customHeight="true" outlineLevel="0" collapsed="false">
      <c r="A86" s="52" t="s">
        <v>91</v>
      </c>
      <c r="B86" s="52"/>
      <c r="C86" s="52"/>
      <c r="D86" s="52"/>
      <c r="E86" s="52"/>
      <c r="F86" s="17" t="s">
        <v>27</v>
      </c>
      <c r="G86" s="18" t="s">
        <v>28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2.75" hidden="false" customHeight="true" outlineLevel="0" collapsed="false">
      <c r="A87" s="17" t="s">
        <v>4</v>
      </c>
      <c r="B87" s="53" t="s">
        <v>92</v>
      </c>
      <c r="C87" s="53"/>
      <c r="D87" s="53"/>
      <c r="E87" s="53"/>
      <c r="F87" s="20" t="n">
        <v>0</v>
      </c>
      <c r="G87" s="28" t="n">
        <v>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2.75" hidden="false" customHeight="true" outlineLevel="0" collapsed="false">
      <c r="A88" s="52" t="s">
        <v>93</v>
      </c>
      <c r="B88" s="52"/>
      <c r="C88" s="52"/>
      <c r="D88" s="52"/>
      <c r="E88" s="52"/>
      <c r="F88" s="29" t="n">
        <v>0</v>
      </c>
      <c r="G88" s="30" t="n"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2.75" hidden="false" customHeight="true" outlineLevel="0" collapsed="false">
      <c r="A89" s="27"/>
      <c r="B89" s="27"/>
      <c r="C89" s="27"/>
      <c r="D89" s="27"/>
      <c r="E89" s="27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2.75" hidden="false" customHeight="true" outlineLevel="0" collapsed="false">
      <c r="A90" s="54" t="s">
        <v>94</v>
      </c>
      <c r="B90" s="54"/>
      <c r="C90" s="54"/>
      <c r="D90" s="54"/>
      <c r="E90" s="54"/>
      <c r="F90" s="54"/>
      <c r="G90" s="5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2.75" hidden="false" customHeight="true" outlineLevel="0" collapsed="false">
      <c r="A91" s="52" t="s">
        <v>95</v>
      </c>
      <c r="B91" s="52"/>
      <c r="C91" s="52"/>
      <c r="D91" s="52"/>
      <c r="E91" s="52"/>
      <c r="F91" s="52"/>
      <c r="G91" s="18" t="s">
        <v>28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2.75" hidden="false" customHeight="true" outlineLevel="0" collapsed="false">
      <c r="A92" s="18" t="s">
        <v>96</v>
      </c>
      <c r="B92" s="53" t="s">
        <v>85</v>
      </c>
      <c r="C92" s="53"/>
      <c r="D92" s="53"/>
      <c r="E92" s="53"/>
      <c r="F92" s="53"/>
      <c r="G92" s="55" t="n">
        <f aca="false">G84</f>
        <v>124.06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2.75" hidden="false" customHeight="true" outlineLevel="0" collapsed="false">
      <c r="A93" s="18" t="s">
        <v>97</v>
      </c>
      <c r="B93" s="53" t="s">
        <v>98</v>
      </c>
      <c r="C93" s="53"/>
      <c r="D93" s="53"/>
      <c r="E93" s="53"/>
      <c r="F93" s="53"/>
      <c r="G93" s="55" t="n">
        <f aca="false">G88</f>
        <v>0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2.75" hidden="false" customHeight="true" outlineLevel="0" collapsed="false">
      <c r="A94" s="52" t="s">
        <v>99</v>
      </c>
      <c r="B94" s="52"/>
      <c r="C94" s="52"/>
      <c r="D94" s="52"/>
      <c r="E94" s="52"/>
      <c r="F94" s="52"/>
      <c r="G94" s="30" t="n">
        <f aca="false">SUM(G92:G93)</f>
        <v>124.06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2.75" hidden="false" customHeight="true" outlineLevel="0" collapsed="fals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2.75" hidden="false" customHeight="true" outlineLevel="0" collapsed="false">
      <c r="A96" s="56" t="s">
        <v>100</v>
      </c>
      <c r="B96" s="56"/>
      <c r="C96" s="56"/>
      <c r="D96" s="56"/>
      <c r="E96" s="56"/>
      <c r="F96" s="56"/>
      <c r="G96" s="56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2.75" hidden="false" customHeight="true" outlineLevel="0" collapsed="false">
      <c r="A97" s="57" t="n">
        <v>5</v>
      </c>
      <c r="B97" s="58" t="s">
        <v>101</v>
      </c>
      <c r="C97" s="58"/>
      <c r="D97" s="58"/>
      <c r="E97" s="58"/>
      <c r="F97" s="58"/>
      <c r="G97" s="59" t="s">
        <v>28</v>
      </c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2.75" hidden="false" customHeight="true" outlineLevel="0" collapsed="false">
      <c r="A98" s="17" t="s">
        <v>4</v>
      </c>
      <c r="B98" s="60" t="s">
        <v>102</v>
      </c>
      <c r="C98" s="60"/>
      <c r="D98" s="60"/>
      <c r="E98" s="60"/>
      <c r="F98" s="60"/>
      <c r="G98" s="61" t="n">
        <f aca="false">(38.5*2)/12</f>
        <v>6.42</v>
      </c>
      <c r="H98" s="4"/>
      <c r="I98" s="4"/>
      <c r="J98" s="61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2.75" hidden="false" customHeight="true" outlineLevel="0" collapsed="false">
      <c r="A99" s="17" t="s">
        <v>6</v>
      </c>
      <c r="B99" s="60" t="s">
        <v>103</v>
      </c>
      <c r="C99" s="60"/>
      <c r="D99" s="60"/>
      <c r="E99" s="60"/>
      <c r="F99" s="60"/>
      <c r="G99" s="61" t="n">
        <f aca="false">(45*2)/12</f>
        <v>7.5</v>
      </c>
      <c r="H99" s="4"/>
      <c r="I99" s="4"/>
      <c r="J99" s="61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2.75" hidden="false" customHeight="true" outlineLevel="0" collapsed="false">
      <c r="A100" s="17" t="s">
        <v>9</v>
      </c>
      <c r="B100" s="60" t="s">
        <v>104</v>
      </c>
      <c r="C100" s="60"/>
      <c r="D100" s="60"/>
      <c r="E100" s="60"/>
      <c r="F100" s="60"/>
      <c r="G100" s="61" t="n">
        <f aca="false">(18*2)/12</f>
        <v>3</v>
      </c>
      <c r="H100" s="4"/>
      <c r="I100" s="4"/>
      <c r="J100" s="61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2.75" hidden="false" customHeight="true" outlineLevel="0" collapsed="false">
      <c r="A101" s="17" t="s">
        <v>11</v>
      </c>
      <c r="B101" s="63" t="s">
        <v>105</v>
      </c>
      <c r="C101" s="63"/>
      <c r="D101" s="63"/>
      <c r="E101" s="63"/>
      <c r="F101" s="63"/>
      <c r="G101" s="61" t="n">
        <f aca="false">(38*2)/12</f>
        <v>6.33</v>
      </c>
      <c r="H101" s="4"/>
      <c r="I101" s="4"/>
      <c r="J101" s="61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2.75" hidden="false" customHeight="true" outlineLevel="0" collapsed="false">
      <c r="A102" s="17" t="s">
        <v>33</v>
      </c>
      <c r="B102" s="63" t="s">
        <v>106</v>
      </c>
      <c r="C102" s="63"/>
      <c r="D102" s="63"/>
      <c r="E102" s="63"/>
      <c r="F102" s="63"/>
      <c r="G102" s="61" t="n">
        <f aca="false">(6.5*2)/12</f>
        <v>1.08</v>
      </c>
      <c r="H102" s="4"/>
      <c r="I102" s="4"/>
      <c r="J102" s="61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2.75" hidden="false" customHeight="true" outlineLevel="0" collapsed="false">
      <c r="A103" s="18" t="s">
        <v>107</v>
      </c>
      <c r="B103" s="18"/>
      <c r="C103" s="18"/>
      <c r="D103" s="18"/>
      <c r="E103" s="18"/>
      <c r="F103" s="18"/>
      <c r="G103" s="64" t="n">
        <f aca="false">SUM(G98:G102)</f>
        <v>24.33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2.75" hidden="false" customHeight="true" outlineLevel="0" collapsed="fals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2.75" hidden="false" customHeight="true" outlineLevel="0" collapsed="false">
      <c r="A105" s="51" t="s">
        <v>108</v>
      </c>
      <c r="B105" s="51"/>
      <c r="C105" s="51"/>
      <c r="D105" s="51"/>
      <c r="E105" s="51"/>
      <c r="F105" s="51"/>
      <c r="G105" s="51"/>
      <c r="H105" s="65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2.75" hidden="false" customHeight="true" outlineLevel="0" collapsed="false">
      <c r="A106" s="16" t="n">
        <v>6</v>
      </c>
      <c r="B106" s="66" t="s">
        <v>109</v>
      </c>
      <c r="C106" s="66"/>
      <c r="D106" s="66"/>
      <c r="E106" s="66"/>
      <c r="F106" s="17" t="s">
        <v>27</v>
      </c>
      <c r="G106" s="18" t="s">
        <v>28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2.75" hidden="false" customHeight="true" outlineLevel="0" collapsed="false">
      <c r="A107" s="17" t="s">
        <v>4</v>
      </c>
      <c r="B107" s="67" t="s">
        <v>110</v>
      </c>
      <c r="C107" s="67"/>
      <c r="D107" s="67"/>
      <c r="E107" s="67"/>
      <c r="F107" s="20" t="n">
        <v>0.06</v>
      </c>
      <c r="G107" s="28" t="n">
        <f aca="false">G122*F107</f>
        <v>166.87</v>
      </c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2.75" hidden="false" customHeight="true" outlineLevel="0" collapsed="false">
      <c r="A108" s="17" t="s">
        <v>6</v>
      </c>
      <c r="B108" s="67" t="s">
        <v>111</v>
      </c>
      <c r="C108" s="67"/>
      <c r="D108" s="67"/>
      <c r="E108" s="67"/>
      <c r="F108" s="20" t="n">
        <v>0.0679</v>
      </c>
      <c r="G108" s="28" t="n">
        <f aca="false">G122*F108</f>
        <v>188.84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2.75" hidden="false" customHeight="true" outlineLevel="0" collapsed="false">
      <c r="A109" s="17" t="s">
        <v>9</v>
      </c>
      <c r="B109" s="67" t="s">
        <v>145</v>
      </c>
      <c r="C109" s="67"/>
      <c r="D109" s="67"/>
      <c r="E109" s="67"/>
      <c r="F109" s="20"/>
      <c r="G109" s="28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2.75" hidden="false" customHeight="true" outlineLevel="0" collapsed="false">
      <c r="A110" s="17" t="s">
        <v>113</v>
      </c>
      <c r="B110" s="67" t="s">
        <v>114</v>
      </c>
      <c r="C110" s="67"/>
      <c r="D110" s="67"/>
      <c r="E110" s="67"/>
      <c r="F110" s="20" t="n">
        <v>0.0065</v>
      </c>
      <c r="G110" s="28" t="n">
        <f aca="false">G122*F110</f>
        <v>18.08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2.75" hidden="false" customHeight="true" outlineLevel="0" collapsed="false">
      <c r="A111" s="17" t="s">
        <v>115</v>
      </c>
      <c r="B111" s="67" t="s">
        <v>116</v>
      </c>
      <c r="C111" s="67"/>
      <c r="D111" s="67"/>
      <c r="E111" s="67"/>
      <c r="F111" s="20" t="n">
        <v>0.03</v>
      </c>
      <c r="G111" s="28" t="n">
        <f aca="false">G122*F111</f>
        <v>83.44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2.75" hidden="false" customHeight="true" outlineLevel="0" collapsed="false">
      <c r="A112" s="17" t="s">
        <v>117</v>
      </c>
      <c r="B112" s="67" t="s">
        <v>118</v>
      </c>
      <c r="C112" s="67"/>
      <c r="D112" s="67"/>
      <c r="E112" s="67"/>
      <c r="F112" s="20" t="n">
        <v>0.05</v>
      </c>
      <c r="G112" s="28" t="n">
        <f aca="false">G122*F112</f>
        <v>139.06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2.75" hidden="false" customHeight="true" outlineLevel="0" collapsed="false">
      <c r="A113" s="52" t="s">
        <v>119</v>
      </c>
      <c r="B113" s="52"/>
      <c r="C113" s="52"/>
      <c r="D113" s="52"/>
      <c r="E113" s="52"/>
      <c r="F113" s="29" t="n">
        <f aca="false">SUM(F107:F112)</f>
        <v>0.2144</v>
      </c>
      <c r="G113" s="70" t="n">
        <f aca="false">SUM(G107:G112)</f>
        <v>596.29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2.75" hidden="false" customHeight="true" outlineLevel="0" collapsed="fals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2.75" hidden="false" customHeight="true" outlineLevel="0" collapsed="false">
      <c r="A115" s="54" t="s">
        <v>120</v>
      </c>
      <c r="B115" s="54"/>
      <c r="C115" s="54"/>
      <c r="D115" s="54"/>
      <c r="E115" s="54"/>
      <c r="F115" s="54"/>
      <c r="G115" s="54"/>
      <c r="H115" s="71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2.75" hidden="false" customHeight="true" outlineLevel="0" collapsed="false">
      <c r="A116" s="52" t="s">
        <v>121</v>
      </c>
      <c r="B116" s="52"/>
      <c r="C116" s="52"/>
      <c r="D116" s="52"/>
      <c r="E116" s="52"/>
      <c r="F116" s="52"/>
      <c r="G116" s="18" t="s">
        <v>28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2.75" hidden="false" customHeight="true" outlineLevel="0" collapsed="false">
      <c r="A117" s="17" t="s">
        <v>4</v>
      </c>
      <c r="B117" s="53" t="s">
        <v>25</v>
      </c>
      <c r="C117" s="53"/>
      <c r="D117" s="53"/>
      <c r="E117" s="53"/>
      <c r="F117" s="53"/>
      <c r="G117" s="72" t="n">
        <f aca="false">G31</f>
        <v>1329.66</v>
      </c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2.75" hidden="false" customHeight="true" outlineLevel="0" collapsed="false">
      <c r="A118" s="17" t="s">
        <v>6</v>
      </c>
      <c r="B118" s="53" t="s">
        <v>40</v>
      </c>
      <c r="C118" s="53"/>
      <c r="D118" s="53"/>
      <c r="E118" s="53"/>
      <c r="F118" s="53"/>
      <c r="G118" s="72" t="n">
        <f aca="false">G64</f>
        <v>1260.6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2.75" hidden="false" customHeight="true" outlineLevel="0" collapsed="false">
      <c r="A119" s="17" t="s">
        <v>9</v>
      </c>
      <c r="B119" s="53" t="s">
        <v>73</v>
      </c>
      <c r="C119" s="53"/>
      <c r="D119" s="53"/>
      <c r="E119" s="53"/>
      <c r="F119" s="53"/>
      <c r="G119" s="28" t="n">
        <f aca="false">G74</f>
        <v>42.52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2.75" hidden="false" customHeight="true" outlineLevel="0" collapsed="false">
      <c r="A120" s="17" t="s">
        <v>11</v>
      </c>
      <c r="B120" s="53" t="s">
        <v>82</v>
      </c>
      <c r="C120" s="53"/>
      <c r="D120" s="53"/>
      <c r="E120" s="53"/>
      <c r="F120" s="53"/>
      <c r="G120" s="28" t="n">
        <f aca="false">G94</f>
        <v>124.06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2.75" hidden="false" customHeight="true" outlineLevel="0" collapsed="false">
      <c r="A121" s="17" t="s">
        <v>33</v>
      </c>
      <c r="B121" s="53" t="s">
        <v>100</v>
      </c>
      <c r="C121" s="53"/>
      <c r="D121" s="53"/>
      <c r="E121" s="53"/>
      <c r="F121" s="53"/>
      <c r="G121" s="28" t="n">
        <f aca="false">G103</f>
        <v>24.33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2.75" hidden="false" customHeight="true" outlineLevel="0" collapsed="false">
      <c r="A122" s="73"/>
      <c r="B122" s="52" t="s">
        <v>122</v>
      </c>
      <c r="C122" s="52"/>
      <c r="D122" s="52"/>
      <c r="E122" s="52"/>
      <c r="F122" s="52"/>
      <c r="G122" s="74" t="n">
        <f aca="false">SUM(G117:G121)</f>
        <v>2781.17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75" hidden="false" customHeight="true" outlineLevel="0" collapsed="false">
      <c r="A123" s="17" t="s">
        <v>35</v>
      </c>
      <c r="B123" s="53" t="s">
        <v>108</v>
      </c>
      <c r="C123" s="53"/>
      <c r="D123" s="53"/>
      <c r="E123" s="53"/>
      <c r="F123" s="53"/>
      <c r="G123" s="28" t="n">
        <f aca="false">G113</f>
        <v>596.29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2.75" hidden="false" customHeight="true" outlineLevel="0" collapsed="false">
      <c r="A124" s="52" t="s">
        <v>123</v>
      </c>
      <c r="B124" s="52"/>
      <c r="C124" s="52"/>
      <c r="D124" s="52"/>
      <c r="E124" s="52"/>
      <c r="F124" s="52"/>
      <c r="G124" s="74" t="n">
        <f aca="false">G122+G123</f>
        <v>3377.46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2.75" hidden="false" customHeight="true" outlineLevel="0" collapsed="false">
      <c r="A125" s="52" t="s">
        <v>146</v>
      </c>
      <c r="B125" s="52"/>
      <c r="C125" s="52"/>
      <c r="D125" s="52"/>
      <c r="E125" s="52"/>
      <c r="F125" s="52"/>
      <c r="G125" s="74" t="n">
        <f aca="false">G124*E13</f>
        <v>3377.46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2.75" hidden="false" customHeight="true" outlineLevel="0" collapsed="false">
      <c r="A126" s="52" t="s">
        <v>150</v>
      </c>
      <c r="B126" s="52"/>
      <c r="C126" s="52"/>
      <c r="D126" s="52"/>
      <c r="E126" s="52"/>
      <c r="F126" s="52"/>
      <c r="G126" s="74" t="n">
        <f aca="false">G125*12</f>
        <v>40529.52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2.75" hidden="false" customHeight="true" outlineLevel="0" collapsed="false">
      <c r="A127" s="83" t="s">
        <v>126</v>
      </c>
      <c r="B127" s="83"/>
      <c r="C127" s="83"/>
      <c r="D127" s="83"/>
      <c r="E127" s="83"/>
      <c r="F127" s="83"/>
      <c r="G127" s="83"/>
      <c r="H127" s="4"/>
      <c r="I127" s="4"/>
      <c r="J127" s="77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2.75" hidden="false" customHeight="true" outlineLevel="0" collapsed="false">
      <c r="A128" s="84" t="s">
        <v>127</v>
      </c>
      <c r="B128" s="84"/>
      <c r="C128" s="84"/>
      <c r="D128" s="84"/>
      <c r="E128" s="84"/>
      <c r="F128" s="84"/>
      <c r="G128" s="8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2.75" hidden="false" customHeight="true" outlineLevel="0" collapsed="false">
      <c r="A129" s="84" t="s">
        <v>128</v>
      </c>
      <c r="B129" s="84"/>
      <c r="C129" s="84"/>
      <c r="D129" s="84"/>
      <c r="E129" s="84"/>
      <c r="F129" s="84"/>
      <c r="G129" s="8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2.75" hidden="false" customHeight="true" outlineLevel="0" collapsed="false">
      <c r="A130" s="84" t="s">
        <v>129</v>
      </c>
      <c r="B130" s="84"/>
      <c r="C130" s="84"/>
      <c r="D130" s="84"/>
      <c r="E130" s="84"/>
      <c r="F130" s="84"/>
      <c r="G130" s="8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2.75" hidden="false" customHeight="true" outlineLevel="0" collapsed="false">
      <c r="A131" s="84" t="s">
        <v>130</v>
      </c>
      <c r="B131" s="84"/>
      <c r="C131" s="84"/>
      <c r="D131" s="84"/>
      <c r="E131" s="84"/>
      <c r="F131" s="84"/>
      <c r="G131" s="8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2.75" hidden="false" customHeight="true" outlineLevel="0" collapsed="false">
      <c r="A132" s="84" t="s">
        <v>131</v>
      </c>
      <c r="B132" s="84"/>
      <c r="C132" s="84"/>
      <c r="D132" s="84"/>
      <c r="E132" s="84"/>
      <c r="F132" s="84"/>
      <c r="G132" s="8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2.75" hidden="false" customHeight="true" outlineLevel="0" collapsed="false">
      <c r="A133" s="84" t="s">
        <v>132</v>
      </c>
      <c r="B133" s="84"/>
      <c r="C133" s="84"/>
      <c r="D133" s="84"/>
      <c r="E133" s="84"/>
      <c r="F133" s="84"/>
      <c r="G133" s="8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2.75" hidden="false" customHeight="true" outlineLevel="0" collapsed="false">
      <c r="A134" s="84" t="s">
        <v>133</v>
      </c>
      <c r="B134" s="84"/>
      <c r="C134" s="84"/>
      <c r="D134" s="84"/>
      <c r="E134" s="84"/>
      <c r="F134" s="84"/>
      <c r="G134" s="8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2.75" hidden="false" customHeight="true" outlineLevel="0" collapsed="false">
      <c r="A135" s="84" t="s">
        <v>134</v>
      </c>
      <c r="B135" s="84"/>
      <c r="C135" s="84"/>
      <c r="D135" s="84"/>
      <c r="E135" s="84"/>
      <c r="F135" s="84"/>
      <c r="G135" s="8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2.75" hidden="false" customHeight="true" outlineLevel="0" collapsed="false">
      <c r="A136" s="84" t="s">
        <v>135</v>
      </c>
      <c r="B136" s="84"/>
      <c r="C136" s="84"/>
      <c r="D136" s="84"/>
      <c r="E136" s="84"/>
      <c r="F136" s="84"/>
      <c r="G136" s="8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2.75" hidden="false" customHeight="true" outlineLevel="0" collapsed="false">
      <c r="A137" s="85" t="s">
        <v>136</v>
      </c>
      <c r="B137" s="85"/>
      <c r="C137" s="85"/>
      <c r="D137" s="85"/>
      <c r="E137" s="85"/>
      <c r="F137" s="85"/>
      <c r="G137" s="85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2.75" hidden="false" customHeight="true" outlineLevel="0" collapsed="false">
      <c r="A138" s="84" t="s">
        <v>137</v>
      </c>
      <c r="B138" s="84"/>
      <c r="C138" s="84"/>
      <c r="D138" s="84"/>
      <c r="E138" s="84"/>
      <c r="F138" s="84"/>
      <c r="G138" s="8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2.75" hidden="false" customHeight="true" outlineLevel="0" collapsed="false">
      <c r="A139" s="86" t="s">
        <v>138</v>
      </c>
      <c r="B139" s="86"/>
      <c r="C139" s="86"/>
      <c r="D139" s="86"/>
      <c r="E139" s="86"/>
      <c r="F139" s="86"/>
      <c r="G139" s="86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</sheetData>
  <mergeCells count="144">
    <mergeCell ref="C1:G1"/>
    <mergeCell ref="C2:G2"/>
    <mergeCell ref="C3:G3"/>
    <mergeCell ref="A5:G5"/>
    <mergeCell ref="B6:E6"/>
    <mergeCell ref="F6:G6"/>
    <mergeCell ref="B7:E7"/>
    <mergeCell ref="F7:G7"/>
    <mergeCell ref="B8:E8"/>
    <mergeCell ref="F8:G8"/>
    <mergeCell ref="B9:E9"/>
    <mergeCell ref="F9:G9"/>
    <mergeCell ref="A10:G10"/>
    <mergeCell ref="A11:G11"/>
    <mergeCell ref="A12:B12"/>
    <mergeCell ref="C12:D12"/>
    <mergeCell ref="E12:G12"/>
    <mergeCell ref="A13:B13"/>
    <mergeCell ref="C13:D13"/>
    <mergeCell ref="E13:G13"/>
    <mergeCell ref="A14:G14"/>
    <mergeCell ref="A15:G15"/>
    <mergeCell ref="B16:E16"/>
    <mergeCell ref="F16:G16"/>
    <mergeCell ref="B17:E17"/>
    <mergeCell ref="F17:G17"/>
    <mergeCell ref="B18:E18"/>
    <mergeCell ref="F18:G18"/>
    <mergeCell ref="B19:E19"/>
    <mergeCell ref="F19:G19"/>
    <mergeCell ref="B20:E20"/>
    <mergeCell ref="F20:G20"/>
    <mergeCell ref="A21:G21"/>
    <mergeCell ref="A22:G22"/>
    <mergeCell ref="B23:E23"/>
    <mergeCell ref="B24:E24"/>
    <mergeCell ref="B25:E25"/>
    <mergeCell ref="B26:E26"/>
    <mergeCell ref="B27:E27"/>
    <mergeCell ref="B28:E28"/>
    <mergeCell ref="B29:E29"/>
    <mergeCell ref="B30:E30"/>
    <mergeCell ref="A31:F31"/>
    <mergeCell ref="A32:G32"/>
    <mergeCell ref="A33:G33"/>
    <mergeCell ref="A34:E34"/>
    <mergeCell ref="B35:E35"/>
    <mergeCell ref="B36:E36"/>
    <mergeCell ref="A37:E37"/>
    <mergeCell ref="A38:G38"/>
    <mergeCell ref="A39:E39"/>
    <mergeCell ref="B40:E40"/>
    <mergeCell ref="B41:E41"/>
    <mergeCell ref="B42:E42"/>
    <mergeCell ref="B43:E43"/>
    <mergeCell ref="B44:E44"/>
    <mergeCell ref="B45:E45"/>
    <mergeCell ref="B46:E46"/>
    <mergeCell ref="B47:E47"/>
    <mergeCell ref="A48:E48"/>
    <mergeCell ref="A50:E50"/>
    <mergeCell ref="B51:E51"/>
    <mergeCell ref="B52:E52"/>
    <mergeCell ref="B53:E53"/>
    <mergeCell ref="B54:E54"/>
    <mergeCell ref="B55:E55"/>
    <mergeCell ref="B56:E56"/>
    <mergeCell ref="A57:F57"/>
    <mergeCell ref="A59:G59"/>
    <mergeCell ref="A60:F60"/>
    <mergeCell ref="B61:F61"/>
    <mergeCell ref="B62:F62"/>
    <mergeCell ref="B63:F63"/>
    <mergeCell ref="A64:F64"/>
    <mergeCell ref="A66:G66"/>
    <mergeCell ref="A67:E67"/>
    <mergeCell ref="B68:E68"/>
    <mergeCell ref="B69:E69"/>
    <mergeCell ref="B70:E70"/>
    <mergeCell ref="B71:E71"/>
    <mergeCell ref="B72:E72"/>
    <mergeCell ref="B73:E73"/>
    <mergeCell ref="A74:E74"/>
    <mergeCell ref="A76:G76"/>
    <mergeCell ref="A77:E77"/>
    <mergeCell ref="B78:E78"/>
    <mergeCell ref="B79:E79"/>
    <mergeCell ref="B80:E80"/>
    <mergeCell ref="B81:E81"/>
    <mergeCell ref="B82:E82"/>
    <mergeCell ref="B83:E83"/>
    <mergeCell ref="A84:E84"/>
    <mergeCell ref="A85:E85"/>
    <mergeCell ref="A86:E86"/>
    <mergeCell ref="B87:E87"/>
    <mergeCell ref="A88:E88"/>
    <mergeCell ref="A89:E89"/>
    <mergeCell ref="A90:G90"/>
    <mergeCell ref="A91:F91"/>
    <mergeCell ref="B92:F92"/>
    <mergeCell ref="B93:F93"/>
    <mergeCell ref="A94:F94"/>
    <mergeCell ref="A96:G96"/>
    <mergeCell ref="B97:F97"/>
    <mergeCell ref="B98:F98"/>
    <mergeCell ref="B99:F99"/>
    <mergeCell ref="B100:F100"/>
    <mergeCell ref="B101:F101"/>
    <mergeCell ref="B102:F102"/>
    <mergeCell ref="A103:F103"/>
    <mergeCell ref="A105:G105"/>
    <mergeCell ref="B106:E106"/>
    <mergeCell ref="B107:E107"/>
    <mergeCell ref="B108:E108"/>
    <mergeCell ref="B109:E109"/>
    <mergeCell ref="B110:E110"/>
    <mergeCell ref="B111:E111"/>
    <mergeCell ref="B112:E112"/>
    <mergeCell ref="A113:E113"/>
    <mergeCell ref="A115:G115"/>
    <mergeCell ref="A116:F116"/>
    <mergeCell ref="B117:F117"/>
    <mergeCell ref="B118:F118"/>
    <mergeCell ref="B119:F119"/>
    <mergeCell ref="B120:F120"/>
    <mergeCell ref="B121:F121"/>
    <mergeCell ref="B122:F122"/>
    <mergeCell ref="B123:F123"/>
    <mergeCell ref="A124:F124"/>
    <mergeCell ref="A125:F125"/>
    <mergeCell ref="A126:F126"/>
    <mergeCell ref="A127:G127"/>
    <mergeCell ref="A128:G128"/>
    <mergeCell ref="A129:G129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4" man="true" max="16383" min="0"/>
  </rowBreaks>
  <colBreaks count="1" manualBreakCount="1">
    <brk id="7" man="true" max="65535" min="0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42"/>
  <sheetViews>
    <sheetView showFormulas="false" showGridLines="true" showRowColHeaders="true" showZeros="true" rightToLeft="false" tabSelected="false" showOutlineSymbols="true" defaultGridColor="true" view="normal" topLeftCell="A104" colorId="64" zoomScale="100" zoomScaleNormal="100" zoomScalePageLayoutView="100" workbookViewId="0">
      <selection pane="topLeft" activeCell="C1" activeCellId="0" sqref="C1"/>
    </sheetView>
  </sheetViews>
  <sheetFormatPr defaultRowHeight="12.8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28.51"/>
    <col collapsed="false" customWidth="true" hidden="false" outlineLevel="0" max="3" min="3" style="0" width="12.5"/>
    <col collapsed="false" customWidth="true" hidden="false" outlineLevel="0" max="4" min="4" style="0" width="11.48"/>
    <col collapsed="false" customWidth="true" hidden="false" outlineLevel="0" max="5" min="5" style="0" width="19.66"/>
    <col collapsed="false" customWidth="true" hidden="false" outlineLevel="0" max="6" min="6" style="0" width="14.5"/>
    <col collapsed="false" customWidth="true" hidden="false" outlineLevel="0" max="7" min="7" style="0" width="19.16"/>
    <col collapsed="false" customWidth="true" hidden="false" outlineLevel="0" max="9" min="8" style="0" width="8.67"/>
    <col collapsed="false" customWidth="true" hidden="false" outlineLevel="0" max="10" min="10" style="0" width="14.66"/>
    <col collapsed="false" customWidth="true" hidden="false" outlineLevel="0" max="26" min="11" style="0" width="8.67"/>
    <col collapsed="false" customWidth="true" hidden="false" outlineLevel="0" max="1025" min="27" style="0" width="14.5"/>
  </cols>
  <sheetData>
    <row r="1" customFormat="false" ht="11.9" hidden="false" customHeight="true" outlineLevel="0" collapsed="false">
      <c r="A1" s="1"/>
      <c r="B1" s="2"/>
      <c r="C1" s="3" t="s">
        <v>0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1.9" hidden="false" customHeight="true" outlineLevel="0" collapsed="false">
      <c r="A2" s="5"/>
      <c r="B2" s="5"/>
      <c r="C2" s="3" t="s">
        <v>139</v>
      </c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1.9" hidden="false" customHeight="true" outlineLevel="0" collapsed="false">
      <c r="A3" s="5"/>
      <c r="B3" s="5"/>
      <c r="C3" s="3" t="s">
        <v>140</v>
      </c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1.9" hidden="false" customHeight="true" outlineLevel="0" collapsed="false">
      <c r="A4" s="5"/>
      <c r="B4" s="5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1.9" hidden="false" customHeight="true" outlineLevel="0" collapsed="false">
      <c r="A5" s="81"/>
      <c r="B5" s="81"/>
      <c r="C5" s="81"/>
      <c r="D5" s="81"/>
      <c r="E5" s="81"/>
      <c r="F5" s="81"/>
      <c r="G5" s="8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4.25" hidden="false" customHeight="true" outlineLevel="0" collapsed="false">
      <c r="A6" s="6" t="s">
        <v>3</v>
      </c>
      <c r="B6" s="6"/>
      <c r="C6" s="6"/>
      <c r="D6" s="6"/>
      <c r="E6" s="6"/>
      <c r="F6" s="6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4.25" hidden="false" customHeight="true" outlineLevel="0" collapsed="false">
      <c r="A7" s="7" t="s">
        <v>4</v>
      </c>
      <c r="B7" s="8" t="s">
        <v>5</v>
      </c>
      <c r="C7" s="8"/>
      <c r="D7" s="8"/>
      <c r="E7" s="8"/>
      <c r="F7" s="9"/>
      <c r="G7" s="9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4.25" hidden="false" customHeight="true" outlineLevel="0" collapsed="false">
      <c r="A8" s="7" t="s">
        <v>6</v>
      </c>
      <c r="B8" s="8" t="s">
        <v>7</v>
      </c>
      <c r="C8" s="8"/>
      <c r="D8" s="8"/>
      <c r="E8" s="8"/>
      <c r="F8" s="7" t="s">
        <v>8</v>
      </c>
      <c r="G8" s="7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4.25" hidden="false" customHeight="true" outlineLevel="0" collapsed="false">
      <c r="A9" s="7" t="s">
        <v>9</v>
      </c>
      <c r="B9" s="8" t="s">
        <v>10</v>
      </c>
      <c r="C9" s="8"/>
      <c r="D9" s="8"/>
      <c r="E9" s="8"/>
      <c r="F9" s="10" t="n">
        <v>2019</v>
      </c>
      <c r="G9" s="10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4.25" hidden="false" customHeight="true" outlineLevel="0" collapsed="false">
      <c r="A10" s="7" t="s">
        <v>11</v>
      </c>
      <c r="B10" s="8" t="s">
        <v>12</v>
      </c>
      <c r="C10" s="8"/>
      <c r="D10" s="8"/>
      <c r="E10" s="8"/>
      <c r="F10" s="10" t="n">
        <v>12</v>
      </c>
      <c r="G10" s="1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3.5" hidden="false" customHeight="true" outlineLevel="0" collapsed="false">
      <c r="A11" s="11"/>
      <c r="B11" s="11"/>
      <c r="C11" s="11"/>
      <c r="D11" s="11"/>
      <c r="E11" s="11"/>
      <c r="F11" s="11"/>
      <c r="G11" s="11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4.25" hidden="false" customHeight="true" outlineLevel="0" collapsed="false">
      <c r="A12" s="6" t="s">
        <v>13</v>
      </c>
      <c r="B12" s="6"/>
      <c r="C12" s="6"/>
      <c r="D12" s="6"/>
      <c r="E12" s="6"/>
      <c r="F12" s="6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27.75" hidden="false" customHeight="true" outlineLevel="0" collapsed="false">
      <c r="A13" s="12" t="s">
        <v>14</v>
      </c>
      <c r="B13" s="12"/>
      <c r="C13" s="12" t="s">
        <v>15</v>
      </c>
      <c r="D13" s="12"/>
      <c r="E13" s="7" t="s">
        <v>16</v>
      </c>
      <c r="F13" s="7"/>
      <c r="G13" s="7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4.25" hidden="false" customHeight="true" outlineLevel="0" collapsed="false">
      <c r="A14" s="7" t="str">
        <f aca="false">F20</f>
        <v>Operador de Máquinas Pesadas</v>
      </c>
      <c r="B14" s="7"/>
      <c r="C14" s="7" t="s">
        <v>18</v>
      </c>
      <c r="D14" s="7"/>
      <c r="E14" s="10" t="n">
        <v>10</v>
      </c>
      <c r="F14" s="10"/>
      <c r="G14" s="10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3.5" hidden="false" customHeight="true" outlineLevel="0" collapsed="false">
      <c r="A15" s="11"/>
      <c r="B15" s="11"/>
      <c r="C15" s="11"/>
      <c r="D15" s="11"/>
      <c r="E15" s="11"/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4.25" hidden="false" customHeight="true" outlineLevel="0" collapsed="false">
      <c r="A16" s="6" t="s">
        <v>19</v>
      </c>
      <c r="B16" s="6"/>
      <c r="C16" s="6"/>
      <c r="D16" s="6"/>
      <c r="E16" s="6"/>
      <c r="F16" s="6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4.25" hidden="false" customHeight="true" outlineLevel="0" collapsed="false">
      <c r="A17" s="10" t="n">
        <v>1</v>
      </c>
      <c r="B17" s="8" t="s">
        <v>20</v>
      </c>
      <c r="C17" s="8"/>
      <c r="D17" s="8"/>
      <c r="E17" s="8"/>
      <c r="F17" s="7" t="str">
        <f aca="false">F20</f>
        <v>Operador de Máquinas Pesadas</v>
      </c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4.25" hidden="false" customHeight="true" outlineLevel="0" collapsed="false">
      <c r="A18" s="10" t="n">
        <v>2</v>
      </c>
      <c r="B18" s="8" t="s">
        <v>21</v>
      </c>
      <c r="C18" s="8"/>
      <c r="D18" s="8"/>
      <c r="E18" s="8"/>
      <c r="F18" s="7" t="s">
        <v>151</v>
      </c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4.25" hidden="false" customHeight="true" outlineLevel="0" collapsed="false">
      <c r="A19" s="10" t="n">
        <v>3</v>
      </c>
      <c r="B19" s="8" t="s">
        <v>22</v>
      </c>
      <c r="C19" s="8"/>
      <c r="D19" s="8"/>
      <c r="E19" s="8"/>
      <c r="F19" s="14" t="n">
        <v>1461.1</v>
      </c>
      <c r="G19" s="1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4.25" hidden="false" customHeight="true" outlineLevel="0" collapsed="false">
      <c r="A20" s="10" t="n">
        <v>4</v>
      </c>
      <c r="B20" s="8" t="s">
        <v>23</v>
      </c>
      <c r="C20" s="8"/>
      <c r="D20" s="8"/>
      <c r="E20" s="8"/>
      <c r="F20" s="7" t="s">
        <v>152</v>
      </c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4.25" hidden="false" customHeight="true" outlineLevel="0" collapsed="false">
      <c r="A21" s="10" t="n">
        <v>5</v>
      </c>
      <c r="B21" s="8" t="s">
        <v>24</v>
      </c>
      <c r="C21" s="8"/>
      <c r="D21" s="8"/>
      <c r="E21" s="8"/>
      <c r="F21" s="15" t="n">
        <v>43952</v>
      </c>
      <c r="G21" s="15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3.5" hidden="false" customHeight="true" outlineLevel="0" collapsed="false">
      <c r="A22" s="11"/>
      <c r="B22" s="11"/>
      <c r="C22" s="11"/>
      <c r="D22" s="11"/>
      <c r="E22" s="11"/>
      <c r="F22" s="11"/>
      <c r="G22" s="11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4.25" hidden="false" customHeight="true" outlineLevel="0" collapsed="false">
      <c r="A23" s="6" t="s">
        <v>25</v>
      </c>
      <c r="B23" s="6"/>
      <c r="C23" s="6"/>
      <c r="D23" s="6"/>
      <c r="E23" s="6"/>
      <c r="F23" s="6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4.25" hidden="false" customHeight="true" outlineLevel="0" collapsed="false">
      <c r="A24" s="16" t="n">
        <v>1</v>
      </c>
      <c r="B24" s="17" t="s">
        <v>26</v>
      </c>
      <c r="C24" s="17"/>
      <c r="D24" s="17"/>
      <c r="E24" s="17"/>
      <c r="F24" s="17" t="s">
        <v>27</v>
      </c>
      <c r="G24" s="18" t="s">
        <v>28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4.25" hidden="false" customHeight="true" outlineLevel="0" collapsed="false">
      <c r="A25" s="17" t="s">
        <v>4</v>
      </c>
      <c r="B25" s="8" t="s">
        <v>29</v>
      </c>
      <c r="C25" s="8"/>
      <c r="D25" s="8"/>
      <c r="E25" s="8"/>
      <c r="F25" s="9"/>
      <c r="G25" s="19" t="n">
        <f aca="false">F19</f>
        <v>1461.1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4.25" hidden="false" customHeight="true" outlineLevel="0" collapsed="false">
      <c r="A26" s="17" t="s">
        <v>6</v>
      </c>
      <c r="B26" s="8" t="s">
        <v>30</v>
      </c>
      <c r="C26" s="8"/>
      <c r="D26" s="8"/>
      <c r="E26" s="8"/>
      <c r="F26" s="20" t="n">
        <v>0</v>
      </c>
      <c r="G26" s="21" t="n">
        <f aca="false">F26*$G$25</f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4.25" hidden="false" customHeight="true" outlineLevel="0" collapsed="false">
      <c r="A27" s="17" t="s">
        <v>9</v>
      </c>
      <c r="B27" s="8" t="s">
        <v>31</v>
      </c>
      <c r="C27" s="8"/>
      <c r="D27" s="8"/>
      <c r="E27" s="8"/>
      <c r="F27" s="22" t="n">
        <v>0</v>
      </c>
      <c r="G27" s="21" t="n">
        <f aca="false">F27*$G$25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4.25" hidden="false" customHeight="true" outlineLevel="0" collapsed="false">
      <c r="A28" s="17" t="s">
        <v>11</v>
      </c>
      <c r="B28" s="8" t="s">
        <v>32</v>
      </c>
      <c r="C28" s="8"/>
      <c r="D28" s="8"/>
      <c r="E28" s="8"/>
      <c r="F28" s="22" t="n">
        <v>0</v>
      </c>
      <c r="G28" s="21" t="n">
        <f aca="false">F28*$G$25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4.25" hidden="false" customHeight="true" outlineLevel="0" collapsed="false">
      <c r="A29" s="17" t="s">
        <v>33</v>
      </c>
      <c r="B29" s="8" t="s">
        <v>34</v>
      </c>
      <c r="C29" s="8"/>
      <c r="D29" s="8"/>
      <c r="E29" s="8"/>
      <c r="F29" s="22" t="n">
        <v>0</v>
      </c>
      <c r="G29" s="21" t="n">
        <f aca="false">F29*$G$25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4.25" hidden="false" customHeight="true" outlineLevel="0" collapsed="false">
      <c r="A30" s="17" t="s">
        <v>35</v>
      </c>
      <c r="B30" s="8" t="s">
        <v>36</v>
      </c>
      <c r="C30" s="8"/>
      <c r="D30" s="8"/>
      <c r="E30" s="8"/>
      <c r="F30" s="22" t="n">
        <v>0</v>
      </c>
      <c r="G30" s="21" t="n">
        <f aca="false">F30*$G$25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4.25" hidden="false" customHeight="true" outlineLevel="0" collapsed="false">
      <c r="A31" s="17" t="s">
        <v>37</v>
      </c>
      <c r="B31" s="8" t="s">
        <v>38</v>
      </c>
      <c r="C31" s="8"/>
      <c r="D31" s="8"/>
      <c r="E31" s="8"/>
      <c r="F31" s="22" t="n">
        <v>0</v>
      </c>
      <c r="G31" s="21" t="n">
        <f aca="false">F31*$G$25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4.25" hidden="false" customHeight="true" outlineLevel="0" collapsed="false">
      <c r="A32" s="17" t="s">
        <v>39</v>
      </c>
      <c r="B32" s="17"/>
      <c r="C32" s="17"/>
      <c r="D32" s="17"/>
      <c r="E32" s="17"/>
      <c r="F32" s="17"/>
      <c r="G32" s="23" t="n">
        <f aca="false">SUM(G25:G31)</f>
        <v>1461.1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3.5" hidden="false" customHeight="true" outlineLevel="0" collapsed="false">
      <c r="A33" s="11"/>
      <c r="B33" s="11"/>
      <c r="C33" s="11"/>
      <c r="D33" s="11"/>
      <c r="E33" s="11"/>
      <c r="F33" s="11"/>
      <c r="G33" s="11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4.25" hidden="false" customHeight="true" outlineLevel="0" collapsed="false">
      <c r="A34" s="6" t="s">
        <v>40</v>
      </c>
      <c r="B34" s="6"/>
      <c r="C34" s="6"/>
      <c r="D34" s="6"/>
      <c r="E34" s="6"/>
      <c r="F34" s="6"/>
      <c r="G34" s="6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4.25" hidden="false" customHeight="true" outlineLevel="0" collapsed="false">
      <c r="A35" s="17" t="s">
        <v>41</v>
      </c>
      <c r="B35" s="17"/>
      <c r="C35" s="17"/>
      <c r="D35" s="17"/>
      <c r="E35" s="17"/>
      <c r="F35" s="17" t="s">
        <v>27</v>
      </c>
      <c r="G35" s="18" t="s">
        <v>28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4.25" hidden="false" customHeight="true" outlineLevel="0" collapsed="false">
      <c r="A36" s="17" t="s">
        <v>4</v>
      </c>
      <c r="B36" s="8" t="s">
        <v>42</v>
      </c>
      <c r="C36" s="8"/>
      <c r="D36" s="8"/>
      <c r="E36" s="8"/>
      <c r="F36" s="20" t="n">
        <v>0.0833</v>
      </c>
      <c r="G36" s="21" t="n">
        <f aca="false">F36*G32</f>
        <v>121.71</v>
      </c>
      <c r="H36" s="4"/>
      <c r="I36" s="9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4.25" hidden="false" customHeight="true" outlineLevel="0" collapsed="false">
      <c r="A37" s="17" t="s">
        <v>6</v>
      </c>
      <c r="B37" s="8" t="s">
        <v>43</v>
      </c>
      <c r="C37" s="8"/>
      <c r="D37" s="8"/>
      <c r="E37" s="8"/>
      <c r="F37" s="20" t="n">
        <v>0.0278</v>
      </c>
      <c r="G37" s="21" t="n">
        <f aca="false">F37*G32</f>
        <v>40.62</v>
      </c>
      <c r="H37" s="4"/>
      <c r="I37" s="4"/>
      <c r="J37" s="77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4.25" hidden="false" customHeight="true" outlineLevel="0" collapsed="false">
      <c r="A38" s="18" t="s">
        <v>44</v>
      </c>
      <c r="B38" s="18"/>
      <c r="C38" s="18"/>
      <c r="D38" s="18"/>
      <c r="E38" s="18"/>
      <c r="F38" s="25" t="n">
        <f aca="false">SUM(F36:F37)</f>
        <v>0.1111</v>
      </c>
      <c r="G38" s="26" t="n">
        <f aca="false">SUM(G36:G37)</f>
        <v>162.33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3.5" hidden="false" customHeight="true" outlineLevel="0" collapsed="false">
      <c r="A39" s="27"/>
      <c r="B39" s="27"/>
      <c r="C39" s="27"/>
      <c r="D39" s="27"/>
      <c r="E39" s="27"/>
      <c r="F39" s="27"/>
      <c r="G39" s="2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4.25" hidden="false" customHeight="true" outlineLevel="0" collapsed="false">
      <c r="A40" s="17" t="s">
        <v>45</v>
      </c>
      <c r="B40" s="17"/>
      <c r="C40" s="17"/>
      <c r="D40" s="17"/>
      <c r="E40" s="17"/>
      <c r="F40" s="17" t="s">
        <v>27</v>
      </c>
      <c r="G40" s="18" t="s">
        <v>28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4.25" hidden="false" customHeight="true" outlineLevel="0" collapsed="false">
      <c r="A41" s="17" t="s">
        <v>4</v>
      </c>
      <c r="B41" s="8" t="s">
        <v>46</v>
      </c>
      <c r="C41" s="8"/>
      <c r="D41" s="8"/>
      <c r="E41" s="8"/>
      <c r="F41" s="20" t="n">
        <v>0.2</v>
      </c>
      <c r="G41" s="28" t="n">
        <f aca="false">($G$32+$G$38)*F41</f>
        <v>324.69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4.25" hidden="false" customHeight="true" outlineLevel="0" collapsed="false">
      <c r="A42" s="17" t="s">
        <v>6</v>
      </c>
      <c r="B42" s="8" t="s">
        <v>47</v>
      </c>
      <c r="C42" s="8"/>
      <c r="D42" s="8"/>
      <c r="E42" s="8"/>
      <c r="F42" s="20" t="n">
        <v>0.025</v>
      </c>
      <c r="G42" s="28" t="n">
        <f aca="false">($G$32+$G$38)*F42</f>
        <v>40.59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4.25" hidden="false" customHeight="true" outlineLevel="0" collapsed="false">
      <c r="A43" s="17" t="s">
        <v>9</v>
      </c>
      <c r="B43" s="8" t="s">
        <v>48</v>
      </c>
      <c r="C43" s="8"/>
      <c r="D43" s="8"/>
      <c r="E43" s="8"/>
      <c r="F43" s="20" t="n">
        <v>0.03</v>
      </c>
      <c r="G43" s="28" t="n">
        <f aca="false">($G$32+$G$38)*F43</f>
        <v>48.7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4.25" hidden="false" customHeight="true" outlineLevel="0" collapsed="false">
      <c r="A44" s="17" t="s">
        <v>11</v>
      </c>
      <c r="B44" s="8" t="s">
        <v>49</v>
      </c>
      <c r="C44" s="8"/>
      <c r="D44" s="8"/>
      <c r="E44" s="8"/>
      <c r="F44" s="20" t="n">
        <v>0.015</v>
      </c>
      <c r="G44" s="28" t="n">
        <f aca="false">($G$32+$G$38)*F44</f>
        <v>24.35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4.25" hidden="false" customHeight="true" outlineLevel="0" collapsed="false">
      <c r="A45" s="17" t="s">
        <v>33</v>
      </c>
      <c r="B45" s="8" t="s">
        <v>50</v>
      </c>
      <c r="C45" s="8"/>
      <c r="D45" s="8"/>
      <c r="E45" s="8"/>
      <c r="F45" s="20" t="n">
        <v>0.01</v>
      </c>
      <c r="G45" s="28" t="n">
        <f aca="false">($G$32+$G$38)*F45</f>
        <v>16.23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4.25" hidden="false" customHeight="true" outlineLevel="0" collapsed="false">
      <c r="A46" s="17" t="s">
        <v>35</v>
      </c>
      <c r="B46" s="8" t="s">
        <v>51</v>
      </c>
      <c r="C46" s="8"/>
      <c r="D46" s="8"/>
      <c r="E46" s="8"/>
      <c r="F46" s="20" t="n">
        <v>0.006</v>
      </c>
      <c r="G46" s="28" t="n">
        <f aca="false">($G$32+$G$38)*F46</f>
        <v>9.74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4.25" hidden="false" customHeight="true" outlineLevel="0" collapsed="false">
      <c r="A47" s="17" t="s">
        <v>37</v>
      </c>
      <c r="B47" s="8" t="s">
        <v>52</v>
      </c>
      <c r="C47" s="8"/>
      <c r="D47" s="8"/>
      <c r="E47" s="8"/>
      <c r="F47" s="20" t="n">
        <v>0.002</v>
      </c>
      <c r="G47" s="28" t="n">
        <f aca="false">($G$32+$G$38)*F47</f>
        <v>3.25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4.25" hidden="false" customHeight="true" outlineLevel="0" collapsed="false">
      <c r="A48" s="17" t="s">
        <v>53</v>
      </c>
      <c r="B48" s="8" t="s">
        <v>54</v>
      </c>
      <c r="C48" s="8"/>
      <c r="D48" s="8"/>
      <c r="E48" s="8"/>
      <c r="F48" s="20" t="n">
        <v>0.08</v>
      </c>
      <c r="G48" s="28" t="n">
        <f aca="false">($G$32+$G$38)*F48</f>
        <v>129.87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4.25" hidden="false" customHeight="true" outlineLevel="0" collapsed="false">
      <c r="A49" s="17" t="s">
        <v>55</v>
      </c>
      <c r="B49" s="17"/>
      <c r="C49" s="17"/>
      <c r="D49" s="17"/>
      <c r="E49" s="17"/>
      <c r="F49" s="29" t="n">
        <v>0.368</v>
      </c>
      <c r="G49" s="30" t="n">
        <f aca="false">SUM(G41:G48)</f>
        <v>597.42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2.75" hidden="false" customHeight="true" outlineLevel="0" collapsed="false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2.75" hidden="false" customHeight="true" outlineLevel="0" collapsed="false">
      <c r="A51" s="31" t="s">
        <v>56</v>
      </c>
      <c r="B51" s="31"/>
      <c r="C51" s="31"/>
      <c r="D51" s="31"/>
      <c r="E51" s="31"/>
      <c r="F51" s="32"/>
      <c r="G51" s="33" t="s">
        <v>28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2.75" hidden="false" customHeight="true" outlineLevel="0" collapsed="false">
      <c r="A52" s="34" t="s">
        <v>4</v>
      </c>
      <c r="B52" s="35" t="s">
        <v>57</v>
      </c>
      <c r="C52" s="35"/>
      <c r="D52" s="35"/>
      <c r="E52" s="35"/>
      <c r="F52" s="36" t="s">
        <v>58</v>
      </c>
      <c r="G52" s="37" t="n">
        <f aca="false">(22*5*2)-(G25*0.06)</f>
        <v>132.33</v>
      </c>
      <c r="H52" s="4"/>
      <c r="I52" s="4"/>
      <c r="J52" s="2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2.75" hidden="false" customHeight="true" outlineLevel="0" collapsed="false">
      <c r="A53" s="34" t="s">
        <v>6</v>
      </c>
      <c r="B53" s="35" t="s">
        <v>59</v>
      </c>
      <c r="C53" s="35"/>
      <c r="D53" s="35"/>
      <c r="E53" s="35"/>
      <c r="F53" s="36" t="s">
        <v>58</v>
      </c>
      <c r="G53" s="37" t="n">
        <f aca="false">22*19.5</f>
        <v>429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2.75" hidden="false" customHeight="true" outlineLevel="0" collapsed="false">
      <c r="A54" s="34" t="s">
        <v>9</v>
      </c>
      <c r="B54" s="35" t="s">
        <v>60</v>
      </c>
      <c r="C54" s="35"/>
      <c r="D54" s="35"/>
      <c r="E54" s="35"/>
      <c r="F54" s="36" t="s">
        <v>58</v>
      </c>
      <c r="G54" s="37" t="n">
        <v>0</v>
      </c>
      <c r="H54" s="4"/>
      <c r="I54" s="4"/>
      <c r="J54" s="2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2.75" hidden="false" customHeight="true" outlineLevel="0" collapsed="false">
      <c r="A55" s="34" t="s">
        <v>11</v>
      </c>
      <c r="B55" s="35" t="s">
        <v>61</v>
      </c>
      <c r="C55" s="35"/>
      <c r="D55" s="35"/>
      <c r="E55" s="35"/>
      <c r="F55" s="36" t="s">
        <v>58</v>
      </c>
      <c r="G55" s="37" t="n"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2.75" hidden="false" customHeight="true" outlineLevel="0" collapsed="false">
      <c r="A56" s="34" t="s">
        <v>33</v>
      </c>
      <c r="B56" s="35" t="s">
        <v>62</v>
      </c>
      <c r="C56" s="35"/>
      <c r="D56" s="35"/>
      <c r="E56" s="35"/>
      <c r="F56" s="36" t="s">
        <v>58</v>
      </c>
      <c r="G56" s="37" t="n"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2.75" hidden="false" customHeight="true" outlineLevel="0" collapsed="false">
      <c r="A57" s="34" t="s">
        <v>35</v>
      </c>
      <c r="B57" s="35" t="s">
        <v>38</v>
      </c>
      <c r="C57" s="35"/>
      <c r="D57" s="35"/>
      <c r="E57" s="35"/>
      <c r="F57" s="36" t="s">
        <v>58</v>
      </c>
      <c r="G57" s="37" t="n"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2.75" hidden="false" customHeight="true" outlineLevel="0" collapsed="false">
      <c r="A58" s="31" t="s">
        <v>63</v>
      </c>
      <c r="B58" s="31"/>
      <c r="C58" s="31"/>
      <c r="D58" s="31"/>
      <c r="E58" s="31"/>
      <c r="F58" s="31"/>
      <c r="G58" s="38" t="n">
        <f aca="false">SUM(G52:G57)</f>
        <v>561.33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2.75" hidden="false" customHeight="true" outlineLevel="0" collapsed="false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2.75" hidden="false" customHeight="true" outlineLevel="0" collapsed="false">
      <c r="A60" s="31" t="s">
        <v>64</v>
      </c>
      <c r="B60" s="31"/>
      <c r="C60" s="31"/>
      <c r="D60" s="31"/>
      <c r="E60" s="31"/>
      <c r="F60" s="31"/>
      <c r="G60" s="31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2.75" hidden="false" customHeight="true" outlineLevel="0" collapsed="false">
      <c r="A61" s="39" t="s">
        <v>65</v>
      </c>
      <c r="B61" s="39"/>
      <c r="C61" s="39"/>
      <c r="D61" s="39"/>
      <c r="E61" s="39"/>
      <c r="F61" s="39"/>
      <c r="G61" s="33" t="s">
        <v>28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2.75" hidden="false" customHeight="true" outlineLevel="0" collapsed="false">
      <c r="A62" s="33" t="s">
        <v>66</v>
      </c>
      <c r="B62" s="35" t="s">
        <v>67</v>
      </c>
      <c r="C62" s="35"/>
      <c r="D62" s="35"/>
      <c r="E62" s="35"/>
      <c r="F62" s="35"/>
      <c r="G62" s="40" t="n">
        <f aca="false">G38</f>
        <v>162.33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2.75" hidden="false" customHeight="true" outlineLevel="0" collapsed="false">
      <c r="A63" s="33" t="s">
        <v>68</v>
      </c>
      <c r="B63" s="35" t="s">
        <v>69</v>
      </c>
      <c r="C63" s="35"/>
      <c r="D63" s="35"/>
      <c r="E63" s="35"/>
      <c r="F63" s="35"/>
      <c r="G63" s="40" t="n">
        <f aca="false">G49</f>
        <v>597.42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2.75" hidden="false" customHeight="true" outlineLevel="0" collapsed="false">
      <c r="A64" s="33" t="s">
        <v>70</v>
      </c>
      <c r="B64" s="35" t="s">
        <v>71</v>
      </c>
      <c r="C64" s="35"/>
      <c r="D64" s="35"/>
      <c r="E64" s="35"/>
      <c r="F64" s="35"/>
      <c r="G64" s="40" t="n">
        <f aca="false">G58</f>
        <v>561.33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75" hidden="false" customHeight="true" outlineLevel="0" collapsed="false">
      <c r="A65" s="31" t="s">
        <v>72</v>
      </c>
      <c r="B65" s="31"/>
      <c r="C65" s="31"/>
      <c r="D65" s="31"/>
      <c r="E65" s="31"/>
      <c r="F65" s="31"/>
      <c r="G65" s="41" t="n">
        <f aca="false">SUM(G62:G64)</f>
        <v>1321.08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2.75" hidden="false" customHeight="true" outlineLevel="0" collapsed="fals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2.75" hidden="false" customHeight="true" outlineLevel="0" collapsed="false">
      <c r="A67" s="31" t="s">
        <v>73</v>
      </c>
      <c r="B67" s="31"/>
      <c r="C67" s="31"/>
      <c r="D67" s="31"/>
      <c r="E67" s="31"/>
      <c r="F67" s="31"/>
      <c r="G67" s="31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2.75" hidden="false" customHeight="true" outlineLevel="0" collapsed="false">
      <c r="A68" s="42" t="s">
        <v>74</v>
      </c>
      <c r="B68" s="42"/>
      <c r="C68" s="42"/>
      <c r="D68" s="42"/>
      <c r="E68" s="42"/>
      <c r="F68" s="34" t="s">
        <v>27</v>
      </c>
      <c r="G68" s="33" t="s">
        <v>28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2.75" hidden="false" customHeight="true" outlineLevel="0" collapsed="false">
      <c r="A69" s="34" t="s">
        <v>4</v>
      </c>
      <c r="B69" s="35" t="s">
        <v>75</v>
      </c>
      <c r="C69" s="35"/>
      <c r="D69" s="35"/>
      <c r="E69" s="35"/>
      <c r="F69" s="43" t="n">
        <v>0.0042</v>
      </c>
      <c r="G69" s="44" t="n">
        <f aca="false">G32*F69</f>
        <v>6.14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2.75" hidden="false" customHeight="true" outlineLevel="0" collapsed="false">
      <c r="A70" s="34" t="s">
        <v>6</v>
      </c>
      <c r="B70" s="35" t="s">
        <v>76</v>
      </c>
      <c r="C70" s="35"/>
      <c r="D70" s="35"/>
      <c r="E70" s="35"/>
      <c r="F70" s="45" t="n">
        <v>0.000336</v>
      </c>
      <c r="G70" s="44" t="n">
        <f aca="false">F70*G32</f>
        <v>0.49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2.75" hidden="false" customHeight="true" outlineLevel="0" collapsed="false">
      <c r="A71" s="34" t="s">
        <v>9</v>
      </c>
      <c r="B71" s="35" t="s">
        <v>77</v>
      </c>
      <c r="C71" s="35"/>
      <c r="D71" s="35"/>
      <c r="E71" s="35"/>
      <c r="F71" s="46" t="n">
        <v>0.00016</v>
      </c>
      <c r="G71" s="44" t="n">
        <f aca="false">F71*G32</f>
        <v>0.23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2.75" hidden="false" customHeight="true" outlineLevel="0" collapsed="false">
      <c r="A72" s="34" t="s">
        <v>11</v>
      </c>
      <c r="B72" s="35" t="s">
        <v>78</v>
      </c>
      <c r="C72" s="35"/>
      <c r="D72" s="35"/>
      <c r="E72" s="35"/>
      <c r="F72" s="43" t="n">
        <v>0.0194</v>
      </c>
      <c r="G72" s="44" t="n">
        <f aca="false">F72*G32</f>
        <v>28.35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2.75" hidden="false" customHeight="true" outlineLevel="0" collapsed="false">
      <c r="A73" s="47" t="s">
        <v>33</v>
      </c>
      <c r="B73" s="35" t="s">
        <v>79</v>
      </c>
      <c r="C73" s="35"/>
      <c r="D73" s="35"/>
      <c r="E73" s="35"/>
      <c r="F73" s="48" t="n">
        <v>0.0071</v>
      </c>
      <c r="G73" s="88" t="n">
        <f aca="false">F73*G32</f>
        <v>10.37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2.75" hidden="false" customHeight="true" outlineLevel="0" collapsed="false">
      <c r="A74" s="34" t="s">
        <v>35</v>
      </c>
      <c r="B74" s="35" t="s">
        <v>80</v>
      </c>
      <c r="C74" s="35"/>
      <c r="D74" s="35"/>
      <c r="E74" s="35"/>
      <c r="F74" s="46" t="n">
        <v>0.00078</v>
      </c>
      <c r="G74" s="44" t="n">
        <f aca="false">F74*G32</f>
        <v>1.14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2.75" hidden="false" customHeight="true" outlineLevel="0" collapsed="false">
      <c r="A75" s="42" t="s">
        <v>81</v>
      </c>
      <c r="B75" s="42"/>
      <c r="C75" s="42"/>
      <c r="D75" s="42"/>
      <c r="E75" s="42"/>
      <c r="F75" s="49" t="n">
        <f aca="false">SUM(F69:F74)</f>
        <v>0.032</v>
      </c>
      <c r="G75" s="50" t="n">
        <f aca="false">SUM(G69:G74)</f>
        <v>46.72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2.75" hidden="false" customHeight="true" outlineLevel="0" collapsed="fals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2.75" hidden="false" customHeight="true" outlineLevel="0" collapsed="false">
      <c r="A77" s="51" t="s">
        <v>82</v>
      </c>
      <c r="B77" s="51"/>
      <c r="C77" s="51"/>
      <c r="D77" s="51"/>
      <c r="E77" s="51"/>
      <c r="F77" s="51"/>
      <c r="G77" s="51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2.75" hidden="false" customHeight="true" outlineLevel="0" collapsed="false">
      <c r="A78" s="52" t="s">
        <v>83</v>
      </c>
      <c r="B78" s="52"/>
      <c r="C78" s="52"/>
      <c r="D78" s="52"/>
      <c r="E78" s="52"/>
      <c r="F78" s="17" t="s">
        <v>27</v>
      </c>
      <c r="G78" s="18" t="s">
        <v>28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2.75" hidden="false" customHeight="true" outlineLevel="0" collapsed="false">
      <c r="A79" s="17" t="s">
        <v>4</v>
      </c>
      <c r="B79" s="53" t="s">
        <v>84</v>
      </c>
      <c r="C79" s="53"/>
      <c r="D79" s="53"/>
      <c r="E79" s="53"/>
      <c r="F79" s="20" t="n">
        <v>0.0833</v>
      </c>
      <c r="G79" s="28" t="n">
        <f aca="false">F79*G32</f>
        <v>121.71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2.75" hidden="false" customHeight="true" outlineLevel="0" collapsed="false">
      <c r="A80" s="17" t="s">
        <v>6</v>
      </c>
      <c r="B80" s="53" t="s">
        <v>85</v>
      </c>
      <c r="C80" s="53"/>
      <c r="D80" s="53"/>
      <c r="E80" s="53"/>
      <c r="F80" s="20" t="n">
        <v>0.0082</v>
      </c>
      <c r="G80" s="28" t="n">
        <f aca="false">F80*G32</f>
        <v>11.98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2.75" hidden="false" customHeight="true" outlineLevel="0" collapsed="false">
      <c r="A81" s="17" t="s">
        <v>9</v>
      </c>
      <c r="B81" s="53" t="s">
        <v>86</v>
      </c>
      <c r="C81" s="53"/>
      <c r="D81" s="53"/>
      <c r="E81" s="53"/>
      <c r="F81" s="20" t="n">
        <v>0.0002</v>
      </c>
      <c r="G81" s="28" t="n">
        <f aca="false">F81*G32</f>
        <v>0.29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2.75" hidden="false" customHeight="true" outlineLevel="0" collapsed="false">
      <c r="A82" s="17" t="s">
        <v>11</v>
      </c>
      <c r="B82" s="53" t="s">
        <v>87</v>
      </c>
      <c r="C82" s="53"/>
      <c r="D82" s="53"/>
      <c r="E82" s="53"/>
      <c r="F82" s="20" t="n">
        <v>0.0003</v>
      </c>
      <c r="G82" s="28" t="n">
        <f aca="false">F82*G32</f>
        <v>0.44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2.75" hidden="false" customHeight="true" outlineLevel="0" collapsed="false">
      <c r="A83" s="17" t="s">
        <v>33</v>
      </c>
      <c r="B83" s="53" t="s">
        <v>88</v>
      </c>
      <c r="C83" s="53"/>
      <c r="D83" s="53"/>
      <c r="E83" s="53"/>
      <c r="F83" s="20" t="n">
        <v>0.0013</v>
      </c>
      <c r="G83" s="28" t="n">
        <f aca="false">F83*G32</f>
        <v>1.9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2.75" hidden="false" customHeight="true" outlineLevel="0" collapsed="false">
      <c r="A84" s="17" t="s">
        <v>35</v>
      </c>
      <c r="B84" s="53" t="s">
        <v>89</v>
      </c>
      <c r="C84" s="53"/>
      <c r="D84" s="53"/>
      <c r="E84" s="53"/>
      <c r="F84" s="20"/>
      <c r="G84" s="28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2.75" hidden="false" customHeight="true" outlineLevel="0" collapsed="false">
      <c r="A85" s="52" t="s">
        <v>90</v>
      </c>
      <c r="B85" s="52"/>
      <c r="C85" s="52"/>
      <c r="D85" s="52"/>
      <c r="E85" s="52"/>
      <c r="F85" s="29" t="n">
        <f aca="false">SUM(F79:F84)</f>
        <v>0.0933</v>
      </c>
      <c r="G85" s="30" t="n">
        <f aca="false">SUM(G79:G84)</f>
        <v>136.32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2.75" hidden="false" customHeight="true" outlineLevel="0" collapsed="false">
      <c r="A86" s="27"/>
      <c r="B86" s="27"/>
      <c r="C86" s="27"/>
      <c r="D86" s="27"/>
      <c r="E86" s="27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2.75" hidden="false" customHeight="true" outlineLevel="0" collapsed="false">
      <c r="A87" s="52" t="s">
        <v>91</v>
      </c>
      <c r="B87" s="52"/>
      <c r="C87" s="52"/>
      <c r="D87" s="52"/>
      <c r="E87" s="52"/>
      <c r="F87" s="17" t="s">
        <v>27</v>
      </c>
      <c r="G87" s="18" t="s">
        <v>28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2.75" hidden="false" customHeight="true" outlineLevel="0" collapsed="false">
      <c r="A88" s="17" t="s">
        <v>4</v>
      </c>
      <c r="B88" s="53" t="s">
        <v>92</v>
      </c>
      <c r="C88" s="53"/>
      <c r="D88" s="53"/>
      <c r="E88" s="53"/>
      <c r="F88" s="20" t="n">
        <v>0</v>
      </c>
      <c r="G88" s="28" t="n"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2.75" hidden="false" customHeight="true" outlineLevel="0" collapsed="false">
      <c r="A89" s="52" t="s">
        <v>93</v>
      </c>
      <c r="B89" s="52"/>
      <c r="C89" s="52"/>
      <c r="D89" s="52"/>
      <c r="E89" s="52"/>
      <c r="F89" s="29" t="n">
        <v>0</v>
      </c>
      <c r="G89" s="30" t="n"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2.75" hidden="false" customHeight="true" outlineLevel="0" collapsed="false">
      <c r="A90" s="27"/>
      <c r="B90" s="27"/>
      <c r="C90" s="27"/>
      <c r="D90" s="27"/>
      <c r="E90" s="27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2.75" hidden="false" customHeight="true" outlineLevel="0" collapsed="false">
      <c r="A91" s="54" t="s">
        <v>94</v>
      </c>
      <c r="B91" s="54"/>
      <c r="C91" s="54"/>
      <c r="D91" s="54"/>
      <c r="E91" s="54"/>
      <c r="F91" s="54"/>
      <c r="G91" s="5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2.75" hidden="false" customHeight="true" outlineLevel="0" collapsed="false">
      <c r="A92" s="52" t="s">
        <v>95</v>
      </c>
      <c r="B92" s="52"/>
      <c r="C92" s="52"/>
      <c r="D92" s="52"/>
      <c r="E92" s="52"/>
      <c r="F92" s="52"/>
      <c r="G92" s="18" t="s">
        <v>28</v>
      </c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2.75" hidden="false" customHeight="true" outlineLevel="0" collapsed="false">
      <c r="A93" s="18" t="s">
        <v>96</v>
      </c>
      <c r="B93" s="53" t="s">
        <v>85</v>
      </c>
      <c r="C93" s="53"/>
      <c r="D93" s="53"/>
      <c r="E93" s="53"/>
      <c r="F93" s="53"/>
      <c r="G93" s="55" t="n">
        <f aca="false">G85</f>
        <v>136.32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2.75" hidden="false" customHeight="true" outlineLevel="0" collapsed="false">
      <c r="A94" s="18" t="s">
        <v>97</v>
      </c>
      <c r="B94" s="53" t="s">
        <v>98</v>
      </c>
      <c r="C94" s="53"/>
      <c r="D94" s="53"/>
      <c r="E94" s="53"/>
      <c r="F94" s="53"/>
      <c r="G94" s="55" t="n">
        <f aca="false">G89</f>
        <v>0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2.75" hidden="false" customHeight="true" outlineLevel="0" collapsed="false">
      <c r="A95" s="52" t="s">
        <v>99</v>
      </c>
      <c r="B95" s="52"/>
      <c r="C95" s="52"/>
      <c r="D95" s="52"/>
      <c r="E95" s="52"/>
      <c r="F95" s="52"/>
      <c r="G95" s="30" t="n">
        <f aca="false">SUM(G93:G94)</f>
        <v>136.32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2.75" hidden="false" customHeight="true" outlineLevel="0" collapsed="fals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2.75" hidden="false" customHeight="true" outlineLevel="0" collapsed="false">
      <c r="A97" s="56" t="s">
        <v>100</v>
      </c>
      <c r="B97" s="56"/>
      <c r="C97" s="56"/>
      <c r="D97" s="56"/>
      <c r="E97" s="56"/>
      <c r="F97" s="56"/>
      <c r="G97" s="56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2.75" hidden="false" customHeight="true" outlineLevel="0" collapsed="false">
      <c r="A98" s="57" t="n">
        <v>5</v>
      </c>
      <c r="B98" s="58" t="s">
        <v>101</v>
      </c>
      <c r="C98" s="58"/>
      <c r="D98" s="58"/>
      <c r="E98" s="58"/>
      <c r="F98" s="58"/>
      <c r="G98" s="59" t="s">
        <v>28</v>
      </c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2.75" hidden="false" customHeight="true" outlineLevel="0" collapsed="false">
      <c r="A99" s="17" t="s">
        <v>4</v>
      </c>
      <c r="B99" s="60" t="s">
        <v>102</v>
      </c>
      <c r="C99" s="60"/>
      <c r="D99" s="60"/>
      <c r="E99" s="60"/>
      <c r="F99" s="60"/>
      <c r="G99" s="61" t="n">
        <f aca="false">(38.5*2)/12</f>
        <v>6.42</v>
      </c>
      <c r="H99" s="4"/>
      <c r="I99" s="4"/>
      <c r="J99" s="62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2.75" hidden="false" customHeight="true" outlineLevel="0" collapsed="false">
      <c r="A100" s="17" t="s">
        <v>6</v>
      </c>
      <c r="B100" s="60" t="s">
        <v>103</v>
      </c>
      <c r="C100" s="60"/>
      <c r="D100" s="60"/>
      <c r="E100" s="60"/>
      <c r="F100" s="60"/>
      <c r="G100" s="61" t="n">
        <f aca="false">(45*2)/12</f>
        <v>7.5</v>
      </c>
      <c r="H100" s="4"/>
      <c r="I100" s="4"/>
      <c r="J100" s="62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2.75" hidden="false" customHeight="true" outlineLevel="0" collapsed="false">
      <c r="A101" s="17" t="s">
        <v>9</v>
      </c>
      <c r="B101" s="60" t="s">
        <v>104</v>
      </c>
      <c r="C101" s="60"/>
      <c r="D101" s="60"/>
      <c r="E101" s="60"/>
      <c r="F101" s="60"/>
      <c r="G101" s="61" t="n">
        <f aca="false">(18*2)/12</f>
        <v>3</v>
      </c>
      <c r="H101" s="4"/>
      <c r="I101" s="4"/>
      <c r="J101" s="62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2.75" hidden="false" customHeight="true" outlineLevel="0" collapsed="false">
      <c r="A102" s="17" t="s">
        <v>11</v>
      </c>
      <c r="B102" s="63" t="s">
        <v>105</v>
      </c>
      <c r="C102" s="63"/>
      <c r="D102" s="63"/>
      <c r="E102" s="63"/>
      <c r="F102" s="63"/>
      <c r="G102" s="61" t="n">
        <f aca="false">(38*2)/12</f>
        <v>6.33</v>
      </c>
      <c r="H102" s="4"/>
      <c r="I102" s="4"/>
      <c r="J102" s="62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2.75" hidden="false" customHeight="true" outlineLevel="0" collapsed="false">
      <c r="A103" s="17" t="s">
        <v>33</v>
      </c>
      <c r="B103" s="63" t="s">
        <v>106</v>
      </c>
      <c r="C103" s="63"/>
      <c r="D103" s="63"/>
      <c r="E103" s="63"/>
      <c r="F103" s="63"/>
      <c r="G103" s="61" t="n">
        <f aca="false">(6.5*2)/12</f>
        <v>1.08</v>
      </c>
      <c r="H103" s="4"/>
      <c r="I103" s="4"/>
      <c r="J103" s="62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2.75" hidden="false" customHeight="true" outlineLevel="0" collapsed="false">
      <c r="A104" s="17" t="s">
        <v>35</v>
      </c>
      <c r="B104" s="63" t="s">
        <v>153</v>
      </c>
      <c r="C104" s="63"/>
      <c r="D104" s="63"/>
      <c r="E104" s="63"/>
      <c r="F104" s="63"/>
      <c r="G104" s="61" t="n">
        <f aca="false">(34*2)/12</f>
        <v>5.67</v>
      </c>
      <c r="H104" s="4"/>
      <c r="I104" s="4"/>
      <c r="J104" s="62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2.75" hidden="false" customHeight="true" outlineLevel="0" collapsed="false">
      <c r="A105" s="17" t="s">
        <v>37</v>
      </c>
      <c r="B105" s="92" t="s">
        <v>38</v>
      </c>
      <c r="C105" s="92"/>
      <c r="D105" s="92"/>
      <c r="E105" s="92"/>
      <c r="F105" s="92"/>
      <c r="G105" s="6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2.75" hidden="false" customHeight="true" outlineLevel="0" collapsed="false">
      <c r="A106" s="18" t="s">
        <v>107</v>
      </c>
      <c r="B106" s="18"/>
      <c r="C106" s="18"/>
      <c r="D106" s="18"/>
      <c r="E106" s="18"/>
      <c r="F106" s="18"/>
      <c r="G106" s="64" t="n">
        <f aca="false">SUM(G99:G105)</f>
        <v>30</v>
      </c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2.75" hidden="false" customHeight="true" outlineLevel="0" collapsed="fals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2.75" hidden="false" customHeight="true" outlineLevel="0" collapsed="false">
      <c r="A108" s="51" t="s">
        <v>108</v>
      </c>
      <c r="B108" s="51"/>
      <c r="C108" s="51"/>
      <c r="D108" s="51"/>
      <c r="E108" s="51"/>
      <c r="F108" s="51"/>
      <c r="G108" s="51"/>
      <c r="H108" s="6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2.75" hidden="false" customHeight="true" outlineLevel="0" collapsed="false">
      <c r="A109" s="16" t="n">
        <v>6</v>
      </c>
      <c r="B109" s="66" t="s">
        <v>109</v>
      </c>
      <c r="C109" s="66"/>
      <c r="D109" s="66"/>
      <c r="E109" s="66"/>
      <c r="F109" s="17" t="s">
        <v>27</v>
      </c>
      <c r="G109" s="18" t="s">
        <v>28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2.75" hidden="false" customHeight="true" outlineLevel="0" collapsed="false">
      <c r="A110" s="17" t="s">
        <v>4</v>
      </c>
      <c r="B110" s="67" t="s">
        <v>110</v>
      </c>
      <c r="C110" s="67"/>
      <c r="D110" s="67"/>
      <c r="E110" s="67"/>
      <c r="F110" s="20" t="n">
        <v>0.06</v>
      </c>
      <c r="G110" s="28" t="n">
        <f aca="false">G125*F110</f>
        <v>179.71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2.75" hidden="false" customHeight="true" outlineLevel="0" collapsed="false">
      <c r="A111" s="17" t="s">
        <v>6</v>
      </c>
      <c r="B111" s="67" t="s">
        <v>111</v>
      </c>
      <c r="C111" s="67"/>
      <c r="D111" s="67"/>
      <c r="E111" s="67"/>
      <c r="F111" s="20" t="n">
        <v>0.0679</v>
      </c>
      <c r="G111" s="28" t="n">
        <f aca="false">G125*F111</f>
        <v>203.38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2.75" hidden="false" customHeight="true" outlineLevel="0" collapsed="false">
      <c r="A112" s="17" t="s">
        <v>9</v>
      </c>
      <c r="B112" s="67" t="s">
        <v>145</v>
      </c>
      <c r="C112" s="67"/>
      <c r="D112" s="67"/>
      <c r="E112" s="67"/>
      <c r="F112" s="20"/>
      <c r="G112" s="28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2.75" hidden="false" customHeight="true" outlineLevel="0" collapsed="false">
      <c r="A113" s="17" t="s">
        <v>113</v>
      </c>
      <c r="B113" s="67" t="s">
        <v>114</v>
      </c>
      <c r="C113" s="67"/>
      <c r="D113" s="67"/>
      <c r="E113" s="67"/>
      <c r="F113" s="20" t="n">
        <v>0.0065</v>
      </c>
      <c r="G113" s="28" t="n">
        <f aca="false">G125*F113</f>
        <v>19.47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2.75" hidden="false" customHeight="true" outlineLevel="0" collapsed="false">
      <c r="A114" s="17" t="s">
        <v>115</v>
      </c>
      <c r="B114" s="67" t="s">
        <v>116</v>
      </c>
      <c r="C114" s="67"/>
      <c r="D114" s="67"/>
      <c r="E114" s="67"/>
      <c r="F114" s="20" t="n">
        <v>0.03</v>
      </c>
      <c r="G114" s="28" t="n">
        <f aca="false">G125*F114</f>
        <v>89.86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2.75" hidden="false" customHeight="true" outlineLevel="0" collapsed="false">
      <c r="A115" s="17" t="s">
        <v>117</v>
      </c>
      <c r="B115" s="67" t="s">
        <v>118</v>
      </c>
      <c r="C115" s="67"/>
      <c r="D115" s="67"/>
      <c r="E115" s="67"/>
      <c r="F115" s="20" t="n">
        <v>0.05</v>
      </c>
      <c r="G115" s="28" t="n">
        <f aca="false">G125*F115</f>
        <v>149.76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2.75" hidden="false" customHeight="true" outlineLevel="0" collapsed="false">
      <c r="A116" s="52" t="s">
        <v>119</v>
      </c>
      <c r="B116" s="52"/>
      <c r="C116" s="52"/>
      <c r="D116" s="52"/>
      <c r="E116" s="52"/>
      <c r="F116" s="29" t="n">
        <f aca="false">SUM(F110:F115)</f>
        <v>0.2144</v>
      </c>
      <c r="G116" s="70" t="n">
        <f aca="false">SUM(G110:G115)</f>
        <v>642.18</v>
      </c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2.75" hidden="false" customHeight="true" outlineLevel="0" collapsed="fals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2.75" hidden="false" customHeight="true" outlineLevel="0" collapsed="false">
      <c r="A118" s="54" t="s">
        <v>120</v>
      </c>
      <c r="B118" s="54"/>
      <c r="C118" s="54"/>
      <c r="D118" s="54"/>
      <c r="E118" s="54"/>
      <c r="F118" s="54"/>
      <c r="G118" s="54"/>
      <c r="H118" s="71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2.75" hidden="false" customHeight="true" outlineLevel="0" collapsed="false">
      <c r="A119" s="52" t="s">
        <v>121</v>
      </c>
      <c r="B119" s="52"/>
      <c r="C119" s="52"/>
      <c r="D119" s="52"/>
      <c r="E119" s="52"/>
      <c r="F119" s="52"/>
      <c r="G119" s="18" t="s">
        <v>28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2.75" hidden="false" customHeight="true" outlineLevel="0" collapsed="false">
      <c r="A120" s="17" t="s">
        <v>4</v>
      </c>
      <c r="B120" s="53" t="s">
        <v>25</v>
      </c>
      <c r="C120" s="53"/>
      <c r="D120" s="53"/>
      <c r="E120" s="53"/>
      <c r="F120" s="53"/>
      <c r="G120" s="72" t="n">
        <f aca="false">G32</f>
        <v>1461.1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2.75" hidden="false" customHeight="true" outlineLevel="0" collapsed="false">
      <c r="A121" s="17" t="s">
        <v>6</v>
      </c>
      <c r="B121" s="53" t="s">
        <v>40</v>
      </c>
      <c r="C121" s="53"/>
      <c r="D121" s="53"/>
      <c r="E121" s="53"/>
      <c r="F121" s="53"/>
      <c r="G121" s="72" t="n">
        <f aca="false">G65</f>
        <v>1321.08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2.75" hidden="false" customHeight="true" outlineLevel="0" collapsed="false">
      <c r="A122" s="17" t="s">
        <v>9</v>
      </c>
      <c r="B122" s="53" t="s">
        <v>73</v>
      </c>
      <c r="C122" s="53"/>
      <c r="D122" s="53"/>
      <c r="E122" s="53"/>
      <c r="F122" s="53"/>
      <c r="G122" s="28" t="n">
        <f aca="false">G75</f>
        <v>46.72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75" hidden="false" customHeight="true" outlineLevel="0" collapsed="false">
      <c r="A123" s="17" t="s">
        <v>11</v>
      </c>
      <c r="B123" s="53" t="s">
        <v>82</v>
      </c>
      <c r="C123" s="53"/>
      <c r="D123" s="53"/>
      <c r="E123" s="53"/>
      <c r="F123" s="53"/>
      <c r="G123" s="28" t="n">
        <f aca="false">G95</f>
        <v>136.32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2.75" hidden="false" customHeight="true" outlineLevel="0" collapsed="false">
      <c r="A124" s="17" t="s">
        <v>33</v>
      </c>
      <c r="B124" s="53" t="s">
        <v>100</v>
      </c>
      <c r="C124" s="53"/>
      <c r="D124" s="53"/>
      <c r="E124" s="53"/>
      <c r="F124" s="53"/>
      <c r="G124" s="28" t="n">
        <f aca="false">G106</f>
        <v>30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2.75" hidden="false" customHeight="true" outlineLevel="0" collapsed="false">
      <c r="A125" s="73"/>
      <c r="B125" s="52" t="s">
        <v>122</v>
      </c>
      <c r="C125" s="52"/>
      <c r="D125" s="52"/>
      <c r="E125" s="52"/>
      <c r="F125" s="52"/>
      <c r="G125" s="74" t="n">
        <f aca="false">SUM(G120:G124)</f>
        <v>2995.22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2.75" hidden="false" customHeight="true" outlineLevel="0" collapsed="false">
      <c r="A126" s="17" t="s">
        <v>35</v>
      </c>
      <c r="B126" s="53" t="s">
        <v>108</v>
      </c>
      <c r="C126" s="53"/>
      <c r="D126" s="53"/>
      <c r="E126" s="53"/>
      <c r="F126" s="53"/>
      <c r="G126" s="28" t="n">
        <f aca="false">G116</f>
        <v>642.18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2.75" hidden="false" customHeight="true" outlineLevel="0" collapsed="false">
      <c r="A127" s="52" t="s">
        <v>123</v>
      </c>
      <c r="B127" s="52"/>
      <c r="C127" s="52"/>
      <c r="D127" s="52"/>
      <c r="E127" s="52"/>
      <c r="F127" s="52"/>
      <c r="G127" s="74" t="n">
        <f aca="false">G125+G126</f>
        <v>3637.4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2.75" hidden="false" customHeight="true" outlineLevel="0" collapsed="false">
      <c r="A128" s="52" t="s">
        <v>154</v>
      </c>
      <c r="B128" s="52"/>
      <c r="C128" s="52"/>
      <c r="D128" s="52"/>
      <c r="E128" s="52"/>
      <c r="F128" s="52"/>
      <c r="G128" s="74" t="n">
        <f aca="false">G127*10</f>
        <v>36374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2.75" hidden="false" customHeight="true" outlineLevel="0" collapsed="false">
      <c r="A129" s="52" t="s">
        <v>155</v>
      </c>
      <c r="B129" s="52"/>
      <c r="C129" s="52"/>
      <c r="D129" s="52"/>
      <c r="E129" s="52"/>
      <c r="F129" s="52"/>
      <c r="G129" s="74" t="n">
        <f aca="false">G128*12</f>
        <v>436488</v>
      </c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2.75" hidden="false" customHeight="true" outlineLevel="0" collapsed="false">
      <c r="A130" s="83" t="s">
        <v>126</v>
      </c>
      <c r="B130" s="83"/>
      <c r="C130" s="83"/>
      <c r="D130" s="83"/>
      <c r="E130" s="83"/>
      <c r="F130" s="83"/>
      <c r="G130" s="83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2.75" hidden="false" customHeight="true" outlineLevel="0" collapsed="false">
      <c r="A131" s="84" t="s">
        <v>127</v>
      </c>
      <c r="B131" s="84"/>
      <c r="C131" s="84"/>
      <c r="D131" s="84"/>
      <c r="E131" s="84"/>
      <c r="F131" s="84"/>
      <c r="G131" s="8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2.75" hidden="false" customHeight="true" outlineLevel="0" collapsed="false">
      <c r="A132" s="84" t="s">
        <v>128</v>
      </c>
      <c r="B132" s="84"/>
      <c r="C132" s="84"/>
      <c r="D132" s="84"/>
      <c r="E132" s="84"/>
      <c r="F132" s="84"/>
      <c r="G132" s="8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2.75" hidden="false" customHeight="true" outlineLevel="0" collapsed="false">
      <c r="A133" s="84" t="s">
        <v>129</v>
      </c>
      <c r="B133" s="84"/>
      <c r="C133" s="84"/>
      <c r="D133" s="84"/>
      <c r="E133" s="84"/>
      <c r="F133" s="84"/>
      <c r="G133" s="8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2.75" hidden="false" customHeight="true" outlineLevel="0" collapsed="false">
      <c r="A134" s="84" t="s">
        <v>130</v>
      </c>
      <c r="B134" s="84"/>
      <c r="C134" s="84"/>
      <c r="D134" s="84"/>
      <c r="E134" s="84"/>
      <c r="F134" s="84"/>
      <c r="G134" s="8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2.75" hidden="false" customHeight="true" outlineLevel="0" collapsed="false">
      <c r="A135" s="84" t="s">
        <v>131</v>
      </c>
      <c r="B135" s="84"/>
      <c r="C135" s="84"/>
      <c r="D135" s="84"/>
      <c r="E135" s="84"/>
      <c r="F135" s="84"/>
      <c r="G135" s="8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2.75" hidden="false" customHeight="true" outlineLevel="0" collapsed="false">
      <c r="A136" s="84" t="s">
        <v>132</v>
      </c>
      <c r="B136" s="84"/>
      <c r="C136" s="84"/>
      <c r="D136" s="84"/>
      <c r="E136" s="84"/>
      <c r="F136" s="84"/>
      <c r="G136" s="8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2.75" hidden="false" customHeight="true" outlineLevel="0" collapsed="false">
      <c r="A137" s="84" t="s">
        <v>133</v>
      </c>
      <c r="B137" s="84"/>
      <c r="C137" s="84"/>
      <c r="D137" s="84"/>
      <c r="E137" s="84"/>
      <c r="F137" s="84"/>
      <c r="G137" s="8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2.75" hidden="false" customHeight="true" outlineLevel="0" collapsed="false">
      <c r="A138" s="84" t="s">
        <v>134</v>
      </c>
      <c r="B138" s="84"/>
      <c r="C138" s="84"/>
      <c r="D138" s="84"/>
      <c r="E138" s="84"/>
      <c r="F138" s="84"/>
      <c r="G138" s="8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2.75" hidden="false" customHeight="true" outlineLevel="0" collapsed="false">
      <c r="A139" s="84" t="s">
        <v>135</v>
      </c>
      <c r="B139" s="84"/>
      <c r="C139" s="84"/>
      <c r="D139" s="84"/>
      <c r="E139" s="84"/>
      <c r="F139" s="84"/>
      <c r="G139" s="8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2.75" hidden="false" customHeight="true" outlineLevel="0" collapsed="false">
      <c r="A140" s="85" t="s">
        <v>136</v>
      </c>
      <c r="B140" s="85"/>
      <c r="C140" s="85"/>
      <c r="D140" s="85"/>
      <c r="E140" s="85"/>
      <c r="F140" s="85"/>
      <c r="G140" s="8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2.75" hidden="false" customHeight="true" outlineLevel="0" collapsed="false">
      <c r="A141" s="84" t="s">
        <v>137</v>
      </c>
      <c r="B141" s="84"/>
      <c r="C141" s="84"/>
      <c r="D141" s="84"/>
      <c r="E141" s="84"/>
      <c r="F141" s="84"/>
      <c r="G141" s="8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customFormat="false" ht="12.75" hidden="false" customHeight="true" outlineLevel="0" collapsed="false">
      <c r="A142" s="86" t="s">
        <v>138</v>
      </c>
      <c r="B142" s="86"/>
      <c r="C142" s="86"/>
      <c r="D142" s="86"/>
      <c r="E142" s="86"/>
      <c r="F142" s="86"/>
      <c r="G142" s="86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</sheetData>
  <mergeCells count="146">
    <mergeCell ref="C1:G1"/>
    <mergeCell ref="C2:G2"/>
    <mergeCell ref="C3:G3"/>
    <mergeCell ref="A6:G6"/>
    <mergeCell ref="B7:E7"/>
    <mergeCell ref="F7:G7"/>
    <mergeCell ref="B8:E8"/>
    <mergeCell ref="F8:G8"/>
    <mergeCell ref="B9:E9"/>
    <mergeCell ref="F9:G9"/>
    <mergeCell ref="B10:E10"/>
    <mergeCell ref="F10:G10"/>
    <mergeCell ref="A11:G11"/>
    <mergeCell ref="A12:G12"/>
    <mergeCell ref="A13:B13"/>
    <mergeCell ref="C13:D13"/>
    <mergeCell ref="E13:G13"/>
    <mergeCell ref="A14:B14"/>
    <mergeCell ref="C14:D14"/>
    <mergeCell ref="E14:G14"/>
    <mergeCell ref="A15:G15"/>
    <mergeCell ref="A16:G16"/>
    <mergeCell ref="B17:E17"/>
    <mergeCell ref="F17:G17"/>
    <mergeCell ref="B18:E18"/>
    <mergeCell ref="F18:G18"/>
    <mergeCell ref="B19:E19"/>
    <mergeCell ref="F19:G19"/>
    <mergeCell ref="B20:E20"/>
    <mergeCell ref="F20:G20"/>
    <mergeCell ref="B21:E21"/>
    <mergeCell ref="F21:G21"/>
    <mergeCell ref="A22:G22"/>
    <mergeCell ref="A23:G23"/>
    <mergeCell ref="B24:E24"/>
    <mergeCell ref="B25:E25"/>
    <mergeCell ref="B26:E26"/>
    <mergeCell ref="B27:E27"/>
    <mergeCell ref="B28:E28"/>
    <mergeCell ref="B29:E29"/>
    <mergeCell ref="B30:E30"/>
    <mergeCell ref="B31:E31"/>
    <mergeCell ref="A32:F32"/>
    <mergeCell ref="A33:G33"/>
    <mergeCell ref="A34:G34"/>
    <mergeCell ref="A35:E35"/>
    <mergeCell ref="B36:E36"/>
    <mergeCell ref="B37:E37"/>
    <mergeCell ref="A38:E38"/>
    <mergeCell ref="A39:G39"/>
    <mergeCell ref="A40:E40"/>
    <mergeCell ref="B41:E41"/>
    <mergeCell ref="B42:E42"/>
    <mergeCell ref="B43:E43"/>
    <mergeCell ref="B44:E44"/>
    <mergeCell ref="B45:E45"/>
    <mergeCell ref="B46:E46"/>
    <mergeCell ref="B47:E47"/>
    <mergeCell ref="B48:E48"/>
    <mergeCell ref="A49:E49"/>
    <mergeCell ref="A51:E51"/>
    <mergeCell ref="B52:E52"/>
    <mergeCell ref="B53:E53"/>
    <mergeCell ref="B54:E54"/>
    <mergeCell ref="B55:E55"/>
    <mergeCell ref="B56:E56"/>
    <mergeCell ref="B57:E57"/>
    <mergeCell ref="A58:F58"/>
    <mergeCell ref="A60:G60"/>
    <mergeCell ref="A61:F61"/>
    <mergeCell ref="B62:F62"/>
    <mergeCell ref="B63:F63"/>
    <mergeCell ref="B64:F64"/>
    <mergeCell ref="A65:F65"/>
    <mergeCell ref="A67:G67"/>
    <mergeCell ref="A68:E68"/>
    <mergeCell ref="B69:E69"/>
    <mergeCell ref="B70:E70"/>
    <mergeCell ref="B71:E71"/>
    <mergeCell ref="B72:E72"/>
    <mergeCell ref="B73:E73"/>
    <mergeCell ref="B74:E74"/>
    <mergeCell ref="A75:E75"/>
    <mergeCell ref="A77:G77"/>
    <mergeCell ref="A78:E78"/>
    <mergeCell ref="B79:E79"/>
    <mergeCell ref="B80:E80"/>
    <mergeCell ref="B81:E81"/>
    <mergeCell ref="B82:E82"/>
    <mergeCell ref="B83:E83"/>
    <mergeCell ref="B84:E84"/>
    <mergeCell ref="A85:E85"/>
    <mergeCell ref="A86:E86"/>
    <mergeCell ref="A87:E87"/>
    <mergeCell ref="B88:E88"/>
    <mergeCell ref="A89:E89"/>
    <mergeCell ref="A90:E90"/>
    <mergeCell ref="A91:G91"/>
    <mergeCell ref="A92:F92"/>
    <mergeCell ref="B93:F93"/>
    <mergeCell ref="B94:F94"/>
    <mergeCell ref="A95:F95"/>
    <mergeCell ref="A97:G97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A106:F106"/>
    <mergeCell ref="A108:G108"/>
    <mergeCell ref="B109:E109"/>
    <mergeCell ref="B110:E110"/>
    <mergeCell ref="B111:E111"/>
    <mergeCell ref="B112:E112"/>
    <mergeCell ref="B113:E113"/>
    <mergeCell ref="B114:E114"/>
    <mergeCell ref="B115:E115"/>
    <mergeCell ref="A116:E116"/>
    <mergeCell ref="A118:G118"/>
    <mergeCell ref="A119:F119"/>
    <mergeCell ref="B120:F120"/>
    <mergeCell ref="B121:F121"/>
    <mergeCell ref="B122:F122"/>
    <mergeCell ref="B123:F123"/>
    <mergeCell ref="B124:F124"/>
    <mergeCell ref="B125:F125"/>
    <mergeCell ref="B126:F126"/>
    <mergeCell ref="A127:F127"/>
    <mergeCell ref="A128:F128"/>
    <mergeCell ref="A129:F129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  <mergeCell ref="A140:G140"/>
    <mergeCell ref="A141:G141"/>
    <mergeCell ref="A142:G14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5" man="true" max="16383" min="0"/>
  </rowBreaks>
  <colBreaks count="1" manualBreakCount="1">
    <brk id="7" man="true" max="65535" min="0"/>
  </col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Z141"/>
  <sheetViews>
    <sheetView showFormulas="false" showGridLines="true" showRowColHeaders="true" showZeros="true" rightToLeft="false" tabSelected="true" showOutlineSymbols="true" defaultGridColor="true" view="normal" topLeftCell="A105" colorId="64" zoomScale="100" zoomScaleNormal="100" zoomScalePageLayoutView="100" workbookViewId="0">
      <selection pane="topLeft" activeCell="G128" activeCellId="0" sqref="G128"/>
    </sheetView>
  </sheetViews>
  <sheetFormatPr defaultRowHeight="12.75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25.76"/>
    <col collapsed="false" customWidth="true" hidden="false" outlineLevel="0" max="3" min="3" style="0" width="12.5"/>
    <col collapsed="false" customWidth="true" hidden="false" outlineLevel="0" max="4" min="4" style="0" width="11.48"/>
    <col collapsed="false" customWidth="true" hidden="false" outlineLevel="0" max="5" min="5" style="0" width="23.33"/>
    <col collapsed="false" customWidth="true" hidden="false" outlineLevel="0" max="6" min="6" style="0" width="14.5"/>
    <col collapsed="false" customWidth="true" hidden="false" outlineLevel="0" max="7" min="7" style="0" width="21.99"/>
    <col collapsed="false" customWidth="true" hidden="false" outlineLevel="0" max="8" min="8" style="0" width="12.16"/>
    <col collapsed="false" customWidth="true" hidden="false" outlineLevel="0" max="9" min="9" style="0" width="8.67"/>
    <col collapsed="false" customWidth="true" hidden="false" outlineLevel="0" max="10" min="10" style="0" width="16.66"/>
    <col collapsed="false" customWidth="true" hidden="false" outlineLevel="0" max="26" min="11" style="0" width="8.67"/>
    <col collapsed="false" customWidth="true" hidden="false" outlineLevel="0" max="1025" min="27" style="0" width="14.5"/>
  </cols>
  <sheetData>
    <row r="1" customFormat="false" ht="11.9" hidden="false" customHeight="true" outlineLevel="0" collapsed="false">
      <c r="A1" s="1"/>
      <c r="B1" s="2"/>
      <c r="C1" s="3" t="s">
        <v>0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1.9" hidden="false" customHeight="true" outlineLevel="0" collapsed="false">
      <c r="A2" s="5"/>
      <c r="B2" s="5"/>
      <c r="C2" s="3" t="s">
        <v>139</v>
      </c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1.9" hidden="false" customHeight="true" outlineLevel="0" collapsed="false">
      <c r="A3" s="5"/>
      <c r="B3" s="5"/>
      <c r="C3" s="3" t="s">
        <v>140</v>
      </c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1.9" hidden="false" customHeight="true" outlineLevel="0" collapsed="false">
      <c r="A4" s="5"/>
      <c r="B4" s="5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1.9" hidden="false" customHeight="true" outlineLevel="0" collapsed="false">
      <c r="A5" s="81"/>
      <c r="B5" s="81"/>
      <c r="C5" s="81"/>
      <c r="D5" s="81"/>
      <c r="E5" s="81"/>
      <c r="F5" s="81"/>
      <c r="G5" s="8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1.9" hidden="false" customHeight="true" outlineLevel="0" collapsed="false">
      <c r="A6" s="81"/>
      <c r="B6" s="81"/>
      <c r="C6" s="81"/>
      <c r="D6" s="81"/>
      <c r="E6" s="81"/>
      <c r="F6" s="81"/>
      <c r="G6" s="8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4.25" hidden="false" customHeight="true" outlineLevel="0" collapsed="false">
      <c r="A7" s="6" t="s">
        <v>3</v>
      </c>
      <c r="B7" s="6"/>
      <c r="C7" s="6"/>
      <c r="D7" s="6"/>
      <c r="E7" s="6"/>
      <c r="F7" s="6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4.25" hidden="false" customHeight="true" outlineLevel="0" collapsed="false">
      <c r="A8" s="7" t="s">
        <v>4</v>
      </c>
      <c r="B8" s="8" t="s">
        <v>5</v>
      </c>
      <c r="C8" s="8"/>
      <c r="D8" s="8"/>
      <c r="E8" s="8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4.25" hidden="false" customHeight="true" outlineLevel="0" collapsed="false">
      <c r="A9" s="7" t="s">
        <v>6</v>
      </c>
      <c r="B9" s="8" t="s">
        <v>7</v>
      </c>
      <c r="C9" s="8"/>
      <c r="D9" s="8"/>
      <c r="E9" s="8"/>
      <c r="F9" s="7" t="s">
        <v>8</v>
      </c>
      <c r="G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4.25" hidden="false" customHeight="true" outlineLevel="0" collapsed="false">
      <c r="A10" s="7" t="s">
        <v>9</v>
      </c>
      <c r="B10" s="8" t="s">
        <v>10</v>
      </c>
      <c r="C10" s="8"/>
      <c r="D10" s="8"/>
      <c r="E10" s="8"/>
      <c r="F10" s="10" t="n">
        <v>2019</v>
      </c>
      <c r="G10" s="1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4.25" hidden="false" customHeight="true" outlineLevel="0" collapsed="false">
      <c r="A11" s="7" t="s">
        <v>11</v>
      </c>
      <c r="B11" s="8" t="s">
        <v>12</v>
      </c>
      <c r="C11" s="8"/>
      <c r="D11" s="8"/>
      <c r="E11" s="8"/>
      <c r="F11" s="10" t="n">
        <v>12</v>
      </c>
      <c r="G11" s="1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3.5" hidden="false" customHeight="true" outlineLevel="0" collapsed="false">
      <c r="A12" s="11"/>
      <c r="B12" s="11"/>
      <c r="C12" s="11"/>
      <c r="D12" s="11"/>
      <c r="E12" s="11"/>
      <c r="F12" s="11"/>
      <c r="G12" s="1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4.25" hidden="false" customHeight="true" outlineLevel="0" collapsed="false">
      <c r="A13" s="6" t="s">
        <v>13</v>
      </c>
      <c r="B13" s="6"/>
      <c r="C13" s="6"/>
      <c r="D13" s="6"/>
      <c r="E13" s="6"/>
      <c r="F13" s="6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8.7" hidden="false" customHeight="true" outlineLevel="0" collapsed="false">
      <c r="A14" s="12" t="s">
        <v>14</v>
      </c>
      <c r="B14" s="12"/>
      <c r="C14" s="12" t="s">
        <v>15</v>
      </c>
      <c r="D14" s="12"/>
      <c r="E14" s="7" t="s">
        <v>16</v>
      </c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4.25" hidden="false" customHeight="true" outlineLevel="0" collapsed="false">
      <c r="A15" s="7" t="s">
        <v>156</v>
      </c>
      <c r="B15" s="7"/>
      <c r="C15" s="7" t="s">
        <v>18</v>
      </c>
      <c r="D15" s="7"/>
      <c r="E15" s="10" t="n">
        <v>10</v>
      </c>
      <c r="F15" s="10"/>
      <c r="G15" s="1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3.5" hidden="false" customHeight="true" outlineLevel="0" collapsed="false">
      <c r="A16" s="11"/>
      <c r="B16" s="11"/>
      <c r="C16" s="11"/>
      <c r="D16" s="11"/>
      <c r="E16" s="11"/>
      <c r="F16" s="11"/>
      <c r="G16" s="1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4.25" hidden="false" customHeight="true" outlineLevel="0" collapsed="false">
      <c r="A17" s="6" t="s">
        <v>19</v>
      </c>
      <c r="B17" s="6"/>
      <c r="C17" s="6"/>
      <c r="D17" s="6"/>
      <c r="E17" s="6"/>
      <c r="F17" s="6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4.25" hidden="false" customHeight="true" outlineLevel="0" collapsed="false">
      <c r="A18" s="10" t="n">
        <v>1</v>
      </c>
      <c r="B18" s="8" t="s">
        <v>20</v>
      </c>
      <c r="C18" s="8"/>
      <c r="D18" s="8"/>
      <c r="E18" s="8"/>
      <c r="F18" s="7" t="str">
        <f aca="false">A15</f>
        <v>Motorista</v>
      </c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4.25" hidden="false" customHeight="true" outlineLevel="0" collapsed="false">
      <c r="A19" s="10" t="n">
        <v>2</v>
      </c>
      <c r="B19" s="8" t="s">
        <v>21</v>
      </c>
      <c r="C19" s="8"/>
      <c r="D19" s="8"/>
      <c r="E19" s="8"/>
      <c r="F19" s="93" t="n">
        <v>2163972</v>
      </c>
      <c r="G19" s="9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4.25" hidden="false" customHeight="true" outlineLevel="0" collapsed="false">
      <c r="A20" s="10" t="n">
        <v>3</v>
      </c>
      <c r="B20" s="8" t="s">
        <v>22</v>
      </c>
      <c r="C20" s="8"/>
      <c r="D20" s="8"/>
      <c r="E20" s="8"/>
      <c r="F20" s="14" t="n">
        <v>2466.83</v>
      </c>
      <c r="G20" s="1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4.25" hidden="false" customHeight="true" outlineLevel="0" collapsed="false">
      <c r="A21" s="10" t="n">
        <v>4</v>
      </c>
      <c r="B21" s="8" t="s">
        <v>23</v>
      </c>
      <c r="C21" s="8"/>
      <c r="D21" s="8"/>
      <c r="E21" s="8"/>
      <c r="F21" s="7" t="s">
        <v>157</v>
      </c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4.25" hidden="false" customHeight="true" outlineLevel="0" collapsed="false">
      <c r="A22" s="10" t="n">
        <v>5</v>
      </c>
      <c r="B22" s="8" t="s">
        <v>24</v>
      </c>
      <c r="C22" s="8"/>
      <c r="D22" s="8"/>
      <c r="E22" s="8"/>
      <c r="F22" s="15" t="n">
        <v>43952</v>
      </c>
      <c r="G22" s="1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3.5" hidden="false" customHeight="true" outlineLevel="0" collapsed="false">
      <c r="A23" s="11"/>
      <c r="B23" s="11"/>
      <c r="C23" s="11"/>
      <c r="D23" s="11"/>
      <c r="E23" s="11"/>
      <c r="F23" s="11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4.25" hidden="false" customHeight="true" outlineLevel="0" collapsed="false">
      <c r="A24" s="6" t="s">
        <v>25</v>
      </c>
      <c r="B24" s="6"/>
      <c r="C24" s="6"/>
      <c r="D24" s="6"/>
      <c r="E24" s="6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4.25" hidden="false" customHeight="true" outlineLevel="0" collapsed="false">
      <c r="A25" s="16" t="n">
        <v>1</v>
      </c>
      <c r="B25" s="17" t="s">
        <v>26</v>
      </c>
      <c r="C25" s="17"/>
      <c r="D25" s="17"/>
      <c r="E25" s="17"/>
      <c r="F25" s="17" t="s">
        <v>27</v>
      </c>
      <c r="G25" s="18" t="s">
        <v>28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4.25" hidden="false" customHeight="true" outlineLevel="0" collapsed="false">
      <c r="A26" s="17" t="s">
        <v>4</v>
      </c>
      <c r="B26" s="8" t="s">
        <v>29</v>
      </c>
      <c r="C26" s="8"/>
      <c r="D26" s="8"/>
      <c r="E26" s="8"/>
      <c r="F26" s="9"/>
      <c r="G26" s="19" t="n">
        <f aca="false">F20</f>
        <v>2466.83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4.25" hidden="false" customHeight="true" outlineLevel="0" collapsed="false">
      <c r="A27" s="17" t="s">
        <v>6</v>
      </c>
      <c r="B27" s="8" t="s">
        <v>30</v>
      </c>
      <c r="C27" s="8"/>
      <c r="D27" s="8"/>
      <c r="E27" s="8"/>
      <c r="F27" s="20" t="n">
        <v>0</v>
      </c>
      <c r="G27" s="21" t="n">
        <f aca="false">F27*$G$26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4.25" hidden="false" customHeight="true" outlineLevel="0" collapsed="false">
      <c r="A28" s="17" t="s">
        <v>9</v>
      </c>
      <c r="B28" s="8" t="s">
        <v>31</v>
      </c>
      <c r="C28" s="8"/>
      <c r="D28" s="8"/>
      <c r="E28" s="8"/>
      <c r="F28" s="22" t="n">
        <v>0</v>
      </c>
      <c r="G28" s="21" t="n">
        <f aca="false">F28*$G$26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4.25" hidden="false" customHeight="true" outlineLevel="0" collapsed="false">
      <c r="A29" s="17" t="s">
        <v>11</v>
      </c>
      <c r="B29" s="8" t="s">
        <v>158</v>
      </c>
      <c r="C29" s="8"/>
      <c r="D29" s="8"/>
      <c r="E29" s="8"/>
      <c r="F29" s="22" t="n">
        <v>0.2</v>
      </c>
      <c r="G29" s="21" t="n">
        <f aca="false">(G26/200)*0.2*50</f>
        <v>123.34</v>
      </c>
      <c r="H29" s="4"/>
      <c r="I29" s="4"/>
      <c r="J29" s="77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4.25" hidden="false" customHeight="true" outlineLevel="0" collapsed="false">
      <c r="A30" s="17" t="s">
        <v>33</v>
      </c>
      <c r="B30" s="8" t="s">
        <v>34</v>
      </c>
      <c r="C30" s="8"/>
      <c r="D30" s="8"/>
      <c r="E30" s="8"/>
      <c r="F30" s="22" t="n">
        <v>0</v>
      </c>
      <c r="G30" s="21" t="n">
        <f aca="false">F30*$G$26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4.25" hidden="false" customHeight="true" outlineLevel="0" collapsed="false">
      <c r="A31" s="17" t="s">
        <v>35</v>
      </c>
      <c r="B31" s="8" t="s">
        <v>36</v>
      </c>
      <c r="C31" s="8"/>
      <c r="D31" s="8"/>
      <c r="E31" s="8"/>
      <c r="F31" s="22" t="n">
        <v>0</v>
      </c>
      <c r="G31" s="21" t="n">
        <f aca="false">F31*$G$26</f>
        <v>0</v>
      </c>
      <c r="H31" s="4"/>
      <c r="I31" s="4"/>
      <c r="J31" s="77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4.25" hidden="false" customHeight="true" outlineLevel="0" collapsed="false">
      <c r="A32" s="17" t="s">
        <v>37</v>
      </c>
      <c r="B32" s="8" t="s">
        <v>38</v>
      </c>
      <c r="C32" s="8"/>
      <c r="D32" s="8"/>
      <c r="E32" s="8"/>
      <c r="F32" s="22" t="n">
        <v>0</v>
      </c>
      <c r="G32" s="21" t="n">
        <f aca="false">F32*$G$26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4.25" hidden="false" customHeight="true" outlineLevel="0" collapsed="false">
      <c r="A33" s="17" t="s">
        <v>39</v>
      </c>
      <c r="B33" s="17"/>
      <c r="C33" s="17"/>
      <c r="D33" s="17"/>
      <c r="E33" s="17"/>
      <c r="F33" s="17"/>
      <c r="G33" s="23" t="n">
        <f aca="false">SUM(G26:G32)</f>
        <v>2590.17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3.5" hidden="false" customHeight="true" outlineLevel="0" collapsed="false">
      <c r="A34" s="11"/>
      <c r="B34" s="11"/>
      <c r="C34" s="11"/>
      <c r="D34" s="11"/>
      <c r="E34" s="11"/>
      <c r="F34" s="11"/>
      <c r="G34" s="11"/>
      <c r="H34" s="4"/>
      <c r="I34" s="4"/>
      <c r="J34" s="2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4.25" hidden="false" customHeight="true" outlineLevel="0" collapsed="false">
      <c r="A35" s="6" t="s">
        <v>40</v>
      </c>
      <c r="B35" s="6"/>
      <c r="C35" s="6"/>
      <c r="D35" s="6"/>
      <c r="E35" s="6"/>
      <c r="F35" s="6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4.25" hidden="false" customHeight="true" outlineLevel="0" collapsed="false">
      <c r="A36" s="17" t="s">
        <v>41</v>
      </c>
      <c r="B36" s="17"/>
      <c r="C36" s="17"/>
      <c r="D36" s="17"/>
      <c r="E36" s="17"/>
      <c r="F36" s="17" t="s">
        <v>27</v>
      </c>
      <c r="G36" s="18" t="s">
        <v>28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4.25" hidden="false" customHeight="true" outlineLevel="0" collapsed="false">
      <c r="A37" s="17" t="s">
        <v>4</v>
      </c>
      <c r="B37" s="8" t="s">
        <v>42</v>
      </c>
      <c r="C37" s="8"/>
      <c r="D37" s="8"/>
      <c r="E37" s="8"/>
      <c r="F37" s="20" t="n">
        <v>0.0833</v>
      </c>
      <c r="G37" s="21" t="n">
        <f aca="false">F37*G33</f>
        <v>215.76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4.25" hidden="false" customHeight="true" outlineLevel="0" collapsed="false">
      <c r="A38" s="17" t="s">
        <v>6</v>
      </c>
      <c r="B38" s="8" t="s">
        <v>43</v>
      </c>
      <c r="C38" s="8"/>
      <c r="D38" s="8"/>
      <c r="E38" s="8"/>
      <c r="F38" s="20" t="n">
        <v>0.0278</v>
      </c>
      <c r="G38" s="21" t="n">
        <f aca="false">F38*G33</f>
        <v>72.01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4.25" hidden="false" customHeight="true" outlineLevel="0" collapsed="false">
      <c r="A39" s="18" t="s">
        <v>44</v>
      </c>
      <c r="B39" s="18"/>
      <c r="C39" s="18"/>
      <c r="D39" s="18"/>
      <c r="E39" s="18"/>
      <c r="F39" s="25" t="n">
        <f aca="false">SUM(F37:F38)</f>
        <v>0.1111</v>
      </c>
      <c r="G39" s="26" t="n">
        <f aca="false">G37+G38</f>
        <v>287.77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3.5" hidden="false" customHeight="true" outlineLevel="0" collapsed="false">
      <c r="A40" s="27"/>
      <c r="B40" s="27"/>
      <c r="C40" s="27"/>
      <c r="D40" s="27"/>
      <c r="E40" s="27"/>
      <c r="F40" s="27"/>
      <c r="G40" s="2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4.25" hidden="false" customHeight="true" outlineLevel="0" collapsed="false">
      <c r="A41" s="17" t="s">
        <v>45</v>
      </c>
      <c r="B41" s="17"/>
      <c r="C41" s="17"/>
      <c r="D41" s="17"/>
      <c r="E41" s="17"/>
      <c r="F41" s="17" t="s">
        <v>27</v>
      </c>
      <c r="G41" s="18" t="s">
        <v>28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4.25" hidden="false" customHeight="true" outlineLevel="0" collapsed="false">
      <c r="A42" s="17" t="s">
        <v>4</v>
      </c>
      <c r="B42" s="8" t="s">
        <v>46</v>
      </c>
      <c r="C42" s="8"/>
      <c r="D42" s="8"/>
      <c r="E42" s="8"/>
      <c r="F42" s="20" t="n">
        <v>0.2</v>
      </c>
      <c r="G42" s="28" t="n">
        <f aca="false">($G$33+$G$39)*F42</f>
        <v>575.59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4.25" hidden="false" customHeight="true" outlineLevel="0" collapsed="false">
      <c r="A43" s="17" t="s">
        <v>6</v>
      </c>
      <c r="B43" s="8" t="s">
        <v>47</v>
      </c>
      <c r="C43" s="8"/>
      <c r="D43" s="8"/>
      <c r="E43" s="8"/>
      <c r="F43" s="20" t="n">
        <v>0.025</v>
      </c>
      <c r="G43" s="28" t="n">
        <f aca="false">($G$33+$G$39)*F43</f>
        <v>71.95</v>
      </c>
      <c r="H43" s="4"/>
      <c r="I43" s="4"/>
      <c r="J43" s="2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4.25" hidden="false" customHeight="true" outlineLevel="0" collapsed="false">
      <c r="A44" s="17" t="s">
        <v>9</v>
      </c>
      <c r="B44" s="8" t="s">
        <v>48</v>
      </c>
      <c r="C44" s="8"/>
      <c r="D44" s="8"/>
      <c r="E44" s="8"/>
      <c r="F44" s="20" t="n">
        <v>0.03</v>
      </c>
      <c r="G44" s="28" t="n">
        <f aca="false">($G$33+$G$39)*F44</f>
        <v>86.34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4.25" hidden="false" customHeight="true" outlineLevel="0" collapsed="false">
      <c r="A45" s="17" t="s">
        <v>11</v>
      </c>
      <c r="B45" s="8" t="s">
        <v>49</v>
      </c>
      <c r="C45" s="8"/>
      <c r="D45" s="8"/>
      <c r="E45" s="8"/>
      <c r="F45" s="20" t="n">
        <v>0.015</v>
      </c>
      <c r="G45" s="28" t="n">
        <f aca="false">($G$33+$G$39)*F45</f>
        <v>43.17</v>
      </c>
      <c r="H45" s="4"/>
      <c r="I45" s="4"/>
      <c r="J45" s="2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4.25" hidden="false" customHeight="true" outlineLevel="0" collapsed="false">
      <c r="A46" s="17" t="s">
        <v>33</v>
      </c>
      <c r="B46" s="8" t="s">
        <v>50</v>
      </c>
      <c r="C46" s="8"/>
      <c r="D46" s="8"/>
      <c r="E46" s="8"/>
      <c r="F46" s="20" t="n">
        <v>0.01</v>
      </c>
      <c r="G46" s="28" t="n">
        <f aca="false">($G$33+$G$39)*F46</f>
        <v>28.78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4.25" hidden="false" customHeight="true" outlineLevel="0" collapsed="false">
      <c r="A47" s="17" t="s">
        <v>35</v>
      </c>
      <c r="B47" s="8" t="s">
        <v>51</v>
      </c>
      <c r="C47" s="8"/>
      <c r="D47" s="8"/>
      <c r="E47" s="8"/>
      <c r="F47" s="20" t="n">
        <v>0.006</v>
      </c>
      <c r="G47" s="28" t="n">
        <f aca="false">($G$33+$G$39)*F47</f>
        <v>17.27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4.25" hidden="false" customHeight="true" outlineLevel="0" collapsed="false">
      <c r="A48" s="17" t="s">
        <v>37</v>
      </c>
      <c r="B48" s="8" t="s">
        <v>52</v>
      </c>
      <c r="C48" s="8"/>
      <c r="D48" s="8"/>
      <c r="E48" s="8"/>
      <c r="F48" s="20" t="n">
        <v>0.002</v>
      </c>
      <c r="G48" s="28" t="n">
        <f aca="false">($G$33+$G$39)*F48</f>
        <v>5.76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4.25" hidden="false" customHeight="true" outlineLevel="0" collapsed="false">
      <c r="A49" s="17" t="s">
        <v>53</v>
      </c>
      <c r="B49" s="8" t="s">
        <v>54</v>
      </c>
      <c r="C49" s="8"/>
      <c r="D49" s="8"/>
      <c r="E49" s="8"/>
      <c r="F49" s="20" t="n">
        <v>0.08</v>
      </c>
      <c r="G49" s="28" t="n">
        <f aca="false">($G$33+$G$39)*F49</f>
        <v>230.24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4.25" hidden="false" customHeight="true" outlineLevel="0" collapsed="false">
      <c r="A50" s="17" t="s">
        <v>55</v>
      </c>
      <c r="B50" s="17"/>
      <c r="C50" s="17"/>
      <c r="D50" s="17"/>
      <c r="E50" s="17"/>
      <c r="F50" s="29" t="n">
        <v>0.368</v>
      </c>
      <c r="G50" s="74" t="n">
        <f aca="false">SUM(G42:G49)</f>
        <v>1059.1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2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2.75" hidden="false" customHeight="true" outlineLevel="0" collapsed="false">
      <c r="A52" s="31" t="s">
        <v>56</v>
      </c>
      <c r="B52" s="31"/>
      <c r="C52" s="31"/>
      <c r="D52" s="31"/>
      <c r="E52" s="31"/>
      <c r="F52" s="32"/>
      <c r="G52" s="33" t="s">
        <v>28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2.75" hidden="false" customHeight="true" outlineLevel="0" collapsed="false">
      <c r="A53" s="34" t="s">
        <v>4</v>
      </c>
      <c r="B53" s="35" t="s">
        <v>57</v>
      </c>
      <c r="C53" s="35"/>
      <c r="D53" s="35"/>
      <c r="E53" s="35"/>
      <c r="F53" s="36" t="s">
        <v>58</v>
      </c>
      <c r="G53" s="37" t="n">
        <f aca="false">(22*5*2)-(G26*0.06)</f>
        <v>71.99</v>
      </c>
      <c r="H53" s="9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2.75" hidden="false" customHeight="true" outlineLevel="0" collapsed="false">
      <c r="A54" s="34" t="s">
        <v>6</v>
      </c>
      <c r="B54" s="35" t="s">
        <v>59</v>
      </c>
      <c r="C54" s="35"/>
      <c r="D54" s="35"/>
      <c r="E54" s="35"/>
      <c r="F54" s="36" t="s">
        <v>58</v>
      </c>
      <c r="G54" s="37" t="n">
        <f aca="false">22*19.5</f>
        <v>429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2.75" hidden="false" customHeight="true" outlineLevel="0" collapsed="false">
      <c r="A55" s="34" t="s">
        <v>9</v>
      </c>
      <c r="B55" s="35" t="s">
        <v>60</v>
      </c>
      <c r="C55" s="35"/>
      <c r="D55" s="35"/>
      <c r="E55" s="35"/>
      <c r="F55" s="36" t="s">
        <v>58</v>
      </c>
      <c r="G55" s="37" t="n"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2.75" hidden="false" customHeight="true" outlineLevel="0" collapsed="false">
      <c r="A56" s="34" t="s">
        <v>11</v>
      </c>
      <c r="B56" s="35" t="s">
        <v>61</v>
      </c>
      <c r="C56" s="35"/>
      <c r="D56" s="35"/>
      <c r="E56" s="35"/>
      <c r="F56" s="36" t="s">
        <v>58</v>
      </c>
      <c r="G56" s="37" t="n"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2.75" hidden="false" customHeight="true" outlineLevel="0" collapsed="false">
      <c r="A57" s="34" t="s">
        <v>33</v>
      </c>
      <c r="B57" s="35" t="s">
        <v>62</v>
      </c>
      <c r="C57" s="35"/>
      <c r="D57" s="35"/>
      <c r="E57" s="35"/>
      <c r="F57" s="36" t="s">
        <v>58</v>
      </c>
      <c r="G57" s="37" t="n"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2.75" hidden="false" customHeight="true" outlineLevel="0" collapsed="false">
      <c r="A58" s="34" t="s">
        <v>35</v>
      </c>
      <c r="B58" s="35" t="s">
        <v>38</v>
      </c>
      <c r="C58" s="35"/>
      <c r="D58" s="35"/>
      <c r="E58" s="35"/>
      <c r="F58" s="36" t="s">
        <v>58</v>
      </c>
      <c r="G58" s="37" t="n"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2.75" hidden="false" customHeight="true" outlineLevel="0" collapsed="false">
      <c r="A59" s="31" t="s">
        <v>63</v>
      </c>
      <c r="B59" s="31"/>
      <c r="C59" s="31"/>
      <c r="D59" s="31"/>
      <c r="E59" s="31"/>
      <c r="F59" s="31"/>
      <c r="G59" s="38" t="n">
        <f aca="false">SUM(G53:G58)</f>
        <v>500.99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2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2.75" hidden="false" customHeight="true" outlineLevel="0" collapsed="false">
      <c r="A61" s="31" t="s">
        <v>64</v>
      </c>
      <c r="B61" s="31"/>
      <c r="C61" s="31"/>
      <c r="D61" s="31"/>
      <c r="E61" s="31"/>
      <c r="F61" s="31"/>
      <c r="G61" s="31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2.75" hidden="false" customHeight="true" outlineLevel="0" collapsed="false">
      <c r="A62" s="39" t="s">
        <v>65</v>
      </c>
      <c r="B62" s="39"/>
      <c r="C62" s="39"/>
      <c r="D62" s="39"/>
      <c r="E62" s="39"/>
      <c r="F62" s="39"/>
      <c r="G62" s="33" t="s">
        <v>28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2.75" hidden="false" customHeight="true" outlineLevel="0" collapsed="false">
      <c r="A63" s="33" t="s">
        <v>66</v>
      </c>
      <c r="B63" s="35" t="s">
        <v>67</v>
      </c>
      <c r="C63" s="35"/>
      <c r="D63" s="35"/>
      <c r="E63" s="35"/>
      <c r="F63" s="35"/>
      <c r="G63" s="40" t="n">
        <f aca="false">G39</f>
        <v>287.77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2.75" hidden="false" customHeight="true" outlineLevel="0" collapsed="false">
      <c r="A64" s="33" t="s">
        <v>68</v>
      </c>
      <c r="B64" s="35" t="s">
        <v>69</v>
      </c>
      <c r="C64" s="35"/>
      <c r="D64" s="35"/>
      <c r="E64" s="35"/>
      <c r="F64" s="35"/>
      <c r="G64" s="40" t="n">
        <f aca="false">G50</f>
        <v>1059.1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75" hidden="false" customHeight="true" outlineLevel="0" collapsed="false">
      <c r="A65" s="33" t="s">
        <v>70</v>
      </c>
      <c r="B65" s="35" t="s">
        <v>71</v>
      </c>
      <c r="C65" s="35"/>
      <c r="D65" s="35"/>
      <c r="E65" s="35"/>
      <c r="F65" s="35"/>
      <c r="G65" s="40" t="n">
        <f aca="false">G59</f>
        <v>500.99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2.75" hidden="false" customHeight="true" outlineLevel="0" collapsed="false">
      <c r="A66" s="31" t="s">
        <v>72</v>
      </c>
      <c r="B66" s="31"/>
      <c r="C66" s="31"/>
      <c r="D66" s="31"/>
      <c r="E66" s="31"/>
      <c r="F66" s="31"/>
      <c r="G66" s="41" t="n">
        <f aca="false">SUM(G63:G65)</f>
        <v>1847.86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2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2.75" hidden="false" customHeight="true" outlineLevel="0" collapsed="false">
      <c r="A68" s="31" t="s">
        <v>73</v>
      </c>
      <c r="B68" s="31"/>
      <c r="C68" s="31"/>
      <c r="D68" s="31"/>
      <c r="E68" s="31"/>
      <c r="F68" s="31"/>
      <c r="G68" s="3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2.75" hidden="false" customHeight="true" outlineLevel="0" collapsed="false">
      <c r="A69" s="42" t="s">
        <v>74</v>
      </c>
      <c r="B69" s="42"/>
      <c r="C69" s="42"/>
      <c r="D69" s="42"/>
      <c r="E69" s="42"/>
      <c r="F69" s="34" t="s">
        <v>27</v>
      </c>
      <c r="G69" s="33" t="s">
        <v>28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2.75" hidden="false" customHeight="true" outlineLevel="0" collapsed="false">
      <c r="A70" s="34" t="s">
        <v>4</v>
      </c>
      <c r="B70" s="35" t="s">
        <v>75</v>
      </c>
      <c r="C70" s="35"/>
      <c r="D70" s="35"/>
      <c r="E70" s="35"/>
      <c r="F70" s="43" t="n">
        <v>0.0042</v>
      </c>
      <c r="G70" s="44" t="n">
        <f aca="false">G33*F70</f>
        <v>10.88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2.75" hidden="false" customHeight="true" outlineLevel="0" collapsed="false">
      <c r="A71" s="34" t="s">
        <v>6</v>
      </c>
      <c r="B71" s="35" t="s">
        <v>76</v>
      </c>
      <c r="C71" s="35"/>
      <c r="D71" s="35"/>
      <c r="E71" s="35"/>
      <c r="F71" s="45" t="n">
        <v>0.000336</v>
      </c>
      <c r="G71" s="44" t="n">
        <f aca="false">F71*G33</f>
        <v>0.87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2.75" hidden="false" customHeight="true" outlineLevel="0" collapsed="false">
      <c r="A72" s="34" t="s">
        <v>9</v>
      </c>
      <c r="B72" s="35" t="s">
        <v>77</v>
      </c>
      <c r="C72" s="35"/>
      <c r="D72" s="35"/>
      <c r="E72" s="35"/>
      <c r="F72" s="46" t="n">
        <v>0.00016</v>
      </c>
      <c r="G72" s="44" t="n">
        <f aca="false">F72*G33</f>
        <v>0.41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2.75" hidden="false" customHeight="true" outlineLevel="0" collapsed="false">
      <c r="A73" s="34" t="s">
        <v>11</v>
      </c>
      <c r="B73" s="35" t="s">
        <v>78</v>
      </c>
      <c r="C73" s="35"/>
      <c r="D73" s="35"/>
      <c r="E73" s="35"/>
      <c r="F73" s="43" t="n">
        <v>0.0194</v>
      </c>
      <c r="G73" s="44" t="n">
        <f aca="false">F73*G33</f>
        <v>50.25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2.75" hidden="false" customHeight="true" outlineLevel="0" collapsed="false">
      <c r="A74" s="47" t="s">
        <v>33</v>
      </c>
      <c r="B74" s="35" t="s">
        <v>79</v>
      </c>
      <c r="C74" s="35"/>
      <c r="D74" s="35"/>
      <c r="E74" s="35"/>
      <c r="F74" s="48" t="n">
        <v>0.0071</v>
      </c>
      <c r="G74" s="88" t="n">
        <f aca="false">F74*G33</f>
        <v>18.39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2.75" hidden="false" customHeight="true" outlineLevel="0" collapsed="false">
      <c r="A75" s="34" t="s">
        <v>35</v>
      </c>
      <c r="B75" s="35" t="s">
        <v>80</v>
      </c>
      <c r="C75" s="35"/>
      <c r="D75" s="35"/>
      <c r="E75" s="35"/>
      <c r="F75" s="46" t="n">
        <v>0.00078</v>
      </c>
      <c r="G75" s="44" t="n">
        <f aca="false">F75*G33</f>
        <v>2.02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2.75" hidden="false" customHeight="true" outlineLevel="0" collapsed="false">
      <c r="A76" s="42" t="s">
        <v>81</v>
      </c>
      <c r="B76" s="42"/>
      <c r="C76" s="42"/>
      <c r="D76" s="42"/>
      <c r="E76" s="42"/>
      <c r="F76" s="89" t="n">
        <f aca="false">SUM(F70:F75)</f>
        <v>0.032</v>
      </c>
      <c r="G76" s="50" t="n">
        <f aca="false">SUM(G70:G75)</f>
        <v>82.82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2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2.75" hidden="false" customHeight="true" outlineLevel="0" collapsed="false">
      <c r="A78" s="51" t="s">
        <v>82</v>
      </c>
      <c r="B78" s="51"/>
      <c r="C78" s="51"/>
      <c r="D78" s="51"/>
      <c r="E78" s="51"/>
      <c r="F78" s="51"/>
      <c r="G78" s="51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2.75" hidden="false" customHeight="true" outlineLevel="0" collapsed="false">
      <c r="A79" s="52" t="s">
        <v>83</v>
      </c>
      <c r="B79" s="52"/>
      <c r="C79" s="52"/>
      <c r="D79" s="52"/>
      <c r="E79" s="52"/>
      <c r="F79" s="17" t="s">
        <v>27</v>
      </c>
      <c r="G79" s="18" t="s">
        <v>28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2.75" hidden="false" customHeight="true" outlineLevel="0" collapsed="false">
      <c r="A80" s="17" t="s">
        <v>4</v>
      </c>
      <c r="B80" s="53" t="s">
        <v>84</v>
      </c>
      <c r="C80" s="53"/>
      <c r="D80" s="53"/>
      <c r="E80" s="53"/>
      <c r="F80" s="20" t="n">
        <v>0.0833</v>
      </c>
      <c r="G80" s="28" t="n">
        <f aca="false">F80*G33</f>
        <v>215.76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2.75" hidden="false" customHeight="true" outlineLevel="0" collapsed="false">
      <c r="A81" s="17" t="s">
        <v>6</v>
      </c>
      <c r="B81" s="53" t="s">
        <v>85</v>
      </c>
      <c r="C81" s="53"/>
      <c r="D81" s="53"/>
      <c r="E81" s="53"/>
      <c r="F81" s="20" t="n">
        <v>0.0082</v>
      </c>
      <c r="G81" s="28" t="n">
        <f aca="false">F81*G33</f>
        <v>21.24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2.75" hidden="false" customHeight="true" outlineLevel="0" collapsed="false">
      <c r="A82" s="17" t="s">
        <v>9</v>
      </c>
      <c r="B82" s="53" t="s">
        <v>86</v>
      </c>
      <c r="C82" s="53"/>
      <c r="D82" s="53"/>
      <c r="E82" s="53"/>
      <c r="F82" s="20" t="n">
        <v>0.0002</v>
      </c>
      <c r="G82" s="28" t="n">
        <f aca="false">F82*G33</f>
        <v>0.52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2.75" hidden="false" customHeight="true" outlineLevel="0" collapsed="false">
      <c r="A83" s="17" t="s">
        <v>11</v>
      </c>
      <c r="B83" s="53" t="s">
        <v>87</v>
      </c>
      <c r="C83" s="53"/>
      <c r="D83" s="53"/>
      <c r="E83" s="53"/>
      <c r="F83" s="20" t="n">
        <v>0.0003</v>
      </c>
      <c r="G83" s="28" t="n">
        <f aca="false">F83*G33</f>
        <v>0.78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2.75" hidden="false" customHeight="true" outlineLevel="0" collapsed="false">
      <c r="A84" s="17" t="s">
        <v>33</v>
      </c>
      <c r="B84" s="53" t="s">
        <v>88</v>
      </c>
      <c r="C84" s="53"/>
      <c r="D84" s="53"/>
      <c r="E84" s="53"/>
      <c r="F84" s="20" t="n">
        <v>0.0013</v>
      </c>
      <c r="G84" s="28" t="n">
        <f aca="false">F84*G33</f>
        <v>3.37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2.75" hidden="false" customHeight="true" outlineLevel="0" collapsed="false">
      <c r="A85" s="17" t="s">
        <v>35</v>
      </c>
      <c r="B85" s="53" t="s">
        <v>89</v>
      </c>
      <c r="C85" s="53"/>
      <c r="D85" s="53"/>
      <c r="E85" s="53"/>
      <c r="F85" s="20"/>
      <c r="G85" s="28" t="n">
        <f aca="false">F85*G33</f>
        <v>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2.75" hidden="false" customHeight="true" outlineLevel="0" collapsed="false">
      <c r="A86" s="52" t="s">
        <v>90</v>
      </c>
      <c r="B86" s="52"/>
      <c r="C86" s="52"/>
      <c r="D86" s="52"/>
      <c r="E86" s="52"/>
      <c r="F86" s="29" t="n">
        <f aca="false">SUM(F80:F85)</f>
        <v>0.0933</v>
      </c>
      <c r="G86" s="30" t="n">
        <f aca="false">SUM(G80:G85)</f>
        <v>241.67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2.75" hidden="false" customHeight="true" outlineLevel="0" collapsed="false">
      <c r="A87" s="27"/>
      <c r="B87" s="27"/>
      <c r="C87" s="27"/>
      <c r="D87" s="27"/>
      <c r="E87" s="27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2.75" hidden="false" customHeight="true" outlineLevel="0" collapsed="false">
      <c r="A88" s="52" t="s">
        <v>91</v>
      </c>
      <c r="B88" s="52"/>
      <c r="C88" s="52"/>
      <c r="D88" s="52"/>
      <c r="E88" s="52"/>
      <c r="F88" s="17" t="s">
        <v>27</v>
      </c>
      <c r="G88" s="18" t="s">
        <v>28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2.75" hidden="false" customHeight="true" outlineLevel="0" collapsed="false">
      <c r="A89" s="17" t="s">
        <v>4</v>
      </c>
      <c r="B89" s="53" t="s">
        <v>92</v>
      </c>
      <c r="C89" s="53"/>
      <c r="D89" s="53"/>
      <c r="E89" s="53"/>
      <c r="F89" s="20" t="n">
        <v>0</v>
      </c>
      <c r="G89" s="28" t="n"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2.75" hidden="false" customHeight="true" outlineLevel="0" collapsed="false">
      <c r="A90" s="52" t="s">
        <v>93</v>
      </c>
      <c r="B90" s="52"/>
      <c r="C90" s="52"/>
      <c r="D90" s="52"/>
      <c r="E90" s="52"/>
      <c r="F90" s="29" t="n">
        <v>0</v>
      </c>
      <c r="G90" s="30" t="n">
        <v>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2.75" hidden="false" customHeight="true" outlineLevel="0" collapsed="false">
      <c r="A91" s="27"/>
      <c r="B91" s="27"/>
      <c r="C91" s="27"/>
      <c r="D91" s="27"/>
      <c r="E91" s="27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2.75" hidden="false" customHeight="true" outlineLevel="0" collapsed="false">
      <c r="A92" s="54" t="s">
        <v>94</v>
      </c>
      <c r="B92" s="54"/>
      <c r="C92" s="54"/>
      <c r="D92" s="54"/>
      <c r="E92" s="54"/>
      <c r="F92" s="54"/>
      <c r="G92" s="5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2.75" hidden="false" customHeight="true" outlineLevel="0" collapsed="false">
      <c r="A93" s="52" t="s">
        <v>95</v>
      </c>
      <c r="B93" s="52"/>
      <c r="C93" s="52"/>
      <c r="D93" s="52"/>
      <c r="E93" s="52"/>
      <c r="F93" s="52"/>
      <c r="G93" s="18" t="s">
        <v>28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2.75" hidden="false" customHeight="true" outlineLevel="0" collapsed="false">
      <c r="A94" s="18" t="s">
        <v>96</v>
      </c>
      <c r="B94" s="53" t="s">
        <v>85</v>
      </c>
      <c r="C94" s="53"/>
      <c r="D94" s="53"/>
      <c r="E94" s="53"/>
      <c r="F94" s="53"/>
      <c r="G94" s="55" t="n">
        <f aca="false">G86</f>
        <v>241.67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2.75" hidden="false" customHeight="true" outlineLevel="0" collapsed="false">
      <c r="A95" s="18" t="s">
        <v>97</v>
      </c>
      <c r="B95" s="53" t="s">
        <v>98</v>
      </c>
      <c r="C95" s="53"/>
      <c r="D95" s="53"/>
      <c r="E95" s="53"/>
      <c r="F95" s="53"/>
      <c r="G95" s="55" t="n">
        <f aca="false">G90</f>
        <v>0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2.75" hidden="false" customHeight="true" outlineLevel="0" collapsed="false">
      <c r="A96" s="52" t="s">
        <v>99</v>
      </c>
      <c r="B96" s="52"/>
      <c r="C96" s="52"/>
      <c r="D96" s="52"/>
      <c r="E96" s="52"/>
      <c r="F96" s="52"/>
      <c r="G96" s="30" t="n">
        <f aca="false">SUM(G94:G95)</f>
        <v>241.67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2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2.75" hidden="false" customHeight="true" outlineLevel="0" collapsed="false">
      <c r="A98" s="56" t="s">
        <v>100</v>
      </c>
      <c r="B98" s="56"/>
      <c r="C98" s="56"/>
      <c r="D98" s="56"/>
      <c r="E98" s="56"/>
      <c r="F98" s="56"/>
      <c r="G98" s="5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2.75" hidden="false" customHeight="true" outlineLevel="0" collapsed="false">
      <c r="A99" s="57" t="n">
        <v>5</v>
      </c>
      <c r="B99" s="58" t="s">
        <v>101</v>
      </c>
      <c r="C99" s="58"/>
      <c r="D99" s="58"/>
      <c r="E99" s="58"/>
      <c r="F99" s="58"/>
      <c r="G99" s="59" t="s">
        <v>28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2.75" hidden="false" customHeight="true" outlineLevel="0" collapsed="false">
      <c r="A100" s="17" t="s">
        <v>4</v>
      </c>
      <c r="B100" s="60" t="s">
        <v>102</v>
      </c>
      <c r="C100" s="60"/>
      <c r="D100" s="60"/>
      <c r="E100" s="60"/>
      <c r="F100" s="60"/>
      <c r="G100" s="61" t="n">
        <f aca="false">(38.5*2)/12</f>
        <v>6.42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2.75" hidden="false" customHeight="true" outlineLevel="0" collapsed="false">
      <c r="A101" s="17" t="s">
        <v>6</v>
      </c>
      <c r="B101" s="60" t="s">
        <v>103</v>
      </c>
      <c r="C101" s="60"/>
      <c r="D101" s="60"/>
      <c r="E101" s="60"/>
      <c r="F101" s="60"/>
      <c r="G101" s="61" t="n">
        <f aca="false">(45*2)/12</f>
        <v>7.5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2.75" hidden="false" customHeight="true" outlineLevel="0" collapsed="false">
      <c r="A102" s="17" t="s">
        <v>9</v>
      </c>
      <c r="B102" s="60" t="s">
        <v>104</v>
      </c>
      <c r="C102" s="60"/>
      <c r="D102" s="60"/>
      <c r="E102" s="60"/>
      <c r="F102" s="60"/>
      <c r="G102" s="61" t="n">
        <f aca="false">(18*2)/12</f>
        <v>3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2.75" hidden="false" customHeight="true" outlineLevel="0" collapsed="false">
      <c r="A103" s="17" t="s">
        <v>11</v>
      </c>
      <c r="B103" s="60" t="s">
        <v>159</v>
      </c>
      <c r="C103" s="60"/>
      <c r="D103" s="60"/>
      <c r="E103" s="60"/>
      <c r="F103" s="60"/>
      <c r="G103" s="61" t="n">
        <f aca="false">(69*2)/12</f>
        <v>11.5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2.75" hidden="false" customHeight="true" outlineLevel="0" collapsed="false">
      <c r="A104" s="95" t="s">
        <v>37</v>
      </c>
      <c r="B104" s="92" t="s">
        <v>38</v>
      </c>
      <c r="C104" s="92"/>
      <c r="D104" s="92"/>
      <c r="E104" s="92"/>
      <c r="F104" s="92"/>
      <c r="G104" s="6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2.75" hidden="false" customHeight="true" outlineLevel="0" collapsed="false">
      <c r="A105" s="18" t="s">
        <v>160</v>
      </c>
      <c r="B105" s="18"/>
      <c r="C105" s="18"/>
      <c r="D105" s="18"/>
      <c r="E105" s="18"/>
      <c r="F105" s="18"/>
      <c r="G105" s="64" t="n">
        <f aca="false">SUM(G100:G104)</f>
        <v>28.42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2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2.75" hidden="false" customHeight="true" outlineLevel="0" collapsed="false">
      <c r="A107" s="51" t="s">
        <v>108</v>
      </c>
      <c r="B107" s="51"/>
      <c r="C107" s="51"/>
      <c r="D107" s="51"/>
      <c r="E107" s="51"/>
      <c r="F107" s="51"/>
      <c r="G107" s="51"/>
      <c r="H107" s="6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2.75" hidden="false" customHeight="true" outlineLevel="0" collapsed="false">
      <c r="A108" s="16" t="n">
        <v>6</v>
      </c>
      <c r="B108" s="66" t="s">
        <v>109</v>
      </c>
      <c r="C108" s="66"/>
      <c r="D108" s="66"/>
      <c r="E108" s="66"/>
      <c r="F108" s="17" t="s">
        <v>27</v>
      </c>
      <c r="G108" s="18" t="s">
        <v>28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2.75" hidden="false" customHeight="true" outlineLevel="0" collapsed="false">
      <c r="A109" s="17" t="s">
        <v>4</v>
      </c>
      <c r="B109" s="67" t="s">
        <v>110</v>
      </c>
      <c r="C109" s="67"/>
      <c r="D109" s="67"/>
      <c r="E109" s="67"/>
      <c r="F109" s="20" t="n">
        <v>0.06</v>
      </c>
      <c r="G109" s="28" t="n">
        <f aca="false">G124*F109</f>
        <v>287.46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2.75" hidden="false" customHeight="true" outlineLevel="0" collapsed="false">
      <c r="A110" s="17" t="s">
        <v>6</v>
      </c>
      <c r="B110" s="67" t="s">
        <v>111</v>
      </c>
      <c r="C110" s="67"/>
      <c r="D110" s="67"/>
      <c r="E110" s="67"/>
      <c r="F110" s="20" t="n">
        <v>0.0679</v>
      </c>
      <c r="G110" s="28" t="n">
        <f aca="false">G124*F110</f>
        <v>325.3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2.75" hidden="false" customHeight="true" outlineLevel="0" collapsed="false">
      <c r="A111" s="17" t="s">
        <v>9</v>
      </c>
      <c r="B111" s="67" t="s">
        <v>145</v>
      </c>
      <c r="C111" s="67"/>
      <c r="D111" s="67"/>
      <c r="E111" s="67"/>
      <c r="F111" s="20"/>
      <c r="G111" s="2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2.75" hidden="false" customHeight="true" outlineLevel="0" collapsed="false">
      <c r="A112" s="17" t="s">
        <v>113</v>
      </c>
      <c r="B112" s="67" t="s">
        <v>114</v>
      </c>
      <c r="C112" s="67"/>
      <c r="D112" s="67"/>
      <c r="E112" s="67"/>
      <c r="F112" s="20" t="n">
        <v>0.0065</v>
      </c>
      <c r="G112" s="28" t="n">
        <f aca="false">G124*F112</f>
        <v>31.14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2.75" hidden="false" customHeight="true" outlineLevel="0" collapsed="false">
      <c r="A113" s="17" t="s">
        <v>115</v>
      </c>
      <c r="B113" s="67" t="s">
        <v>116</v>
      </c>
      <c r="C113" s="67"/>
      <c r="D113" s="67"/>
      <c r="E113" s="67"/>
      <c r="F113" s="20" t="n">
        <v>0.03</v>
      </c>
      <c r="G113" s="28" t="n">
        <f aca="false">G124*F113</f>
        <v>143.73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2.75" hidden="false" customHeight="true" outlineLevel="0" collapsed="false">
      <c r="A114" s="17" t="s">
        <v>117</v>
      </c>
      <c r="B114" s="67" t="s">
        <v>118</v>
      </c>
      <c r="C114" s="67"/>
      <c r="D114" s="67"/>
      <c r="E114" s="67"/>
      <c r="F114" s="20" t="n">
        <v>0.05</v>
      </c>
      <c r="G114" s="28" t="n">
        <f aca="false">G124*F114</f>
        <v>239.55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2.75" hidden="false" customHeight="true" outlineLevel="0" collapsed="false">
      <c r="A115" s="52" t="s">
        <v>119</v>
      </c>
      <c r="B115" s="52"/>
      <c r="C115" s="52"/>
      <c r="D115" s="52"/>
      <c r="E115" s="52"/>
      <c r="F115" s="29" t="n">
        <f aca="false">SUM(F109:F114)</f>
        <v>0.2144</v>
      </c>
      <c r="G115" s="70" t="n">
        <f aca="false">SUM(G109:G114)</f>
        <v>1027.18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2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2.75" hidden="false" customHeight="true" outlineLevel="0" collapsed="false">
      <c r="A117" s="54" t="s">
        <v>120</v>
      </c>
      <c r="B117" s="54"/>
      <c r="C117" s="54"/>
      <c r="D117" s="54"/>
      <c r="E117" s="54"/>
      <c r="F117" s="54"/>
      <c r="G117" s="54"/>
      <c r="H117" s="7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2.75" hidden="false" customHeight="true" outlineLevel="0" collapsed="false">
      <c r="A118" s="52" t="s">
        <v>121</v>
      </c>
      <c r="B118" s="52"/>
      <c r="C118" s="52"/>
      <c r="D118" s="52"/>
      <c r="E118" s="52"/>
      <c r="F118" s="52"/>
      <c r="G118" s="18" t="s">
        <v>28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2.75" hidden="false" customHeight="true" outlineLevel="0" collapsed="false">
      <c r="A119" s="17" t="s">
        <v>4</v>
      </c>
      <c r="B119" s="53" t="s">
        <v>25</v>
      </c>
      <c r="C119" s="53"/>
      <c r="D119" s="53"/>
      <c r="E119" s="53"/>
      <c r="F119" s="53"/>
      <c r="G119" s="72" t="n">
        <f aca="false">G33</f>
        <v>2590.17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2.75" hidden="false" customHeight="true" outlineLevel="0" collapsed="false">
      <c r="A120" s="17" t="s">
        <v>6</v>
      </c>
      <c r="B120" s="53" t="s">
        <v>40</v>
      </c>
      <c r="C120" s="53"/>
      <c r="D120" s="53"/>
      <c r="E120" s="53"/>
      <c r="F120" s="53"/>
      <c r="G120" s="72" t="n">
        <f aca="false">G66</f>
        <v>1847.86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2.75" hidden="false" customHeight="true" outlineLevel="0" collapsed="false">
      <c r="A121" s="17" t="s">
        <v>9</v>
      </c>
      <c r="B121" s="53" t="s">
        <v>73</v>
      </c>
      <c r="C121" s="53"/>
      <c r="D121" s="53"/>
      <c r="E121" s="53"/>
      <c r="F121" s="53"/>
      <c r="G121" s="28" t="n">
        <f aca="false">G76</f>
        <v>82.82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2.75" hidden="false" customHeight="true" outlineLevel="0" collapsed="false">
      <c r="A122" s="17" t="s">
        <v>11</v>
      </c>
      <c r="B122" s="53" t="s">
        <v>82</v>
      </c>
      <c r="C122" s="53"/>
      <c r="D122" s="53"/>
      <c r="E122" s="53"/>
      <c r="F122" s="53"/>
      <c r="G122" s="28" t="n">
        <f aca="false">G96</f>
        <v>241.67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75" hidden="false" customHeight="true" outlineLevel="0" collapsed="false">
      <c r="A123" s="17" t="s">
        <v>33</v>
      </c>
      <c r="B123" s="53" t="s">
        <v>100</v>
      </c>
      <c r="C123" s="53"/>
      <c r="D123" s="53"/>
      <c r="E123" s="53"/>
      <c r="F123" s="53"/>
      <c r="G123" s="28" t="n">
        <f aca="false">G105</f>
        <v>28.42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2.75" hidden="false" customHeight="true" outlineLevel="0" collapsed="false">
      <c r="A124" s="73"/>
      <c r="B124" s="52" t="s">
        <v>122</v>
      </c>
      <c r="C124" s="52"/>
      <c r="D124" s="52"/>
      <c r="E124" s="52"/>
      <c r="F124" s="52"/>
      <c r="G124" s="74" t="n">
        <f aca="false">SUM(G119:G123)</f>
        <v>4790.94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2.75" hidden="false" customHeight="true" outlineLevel="0" collapsed="false">
      <c r="A125" s="17" t="s">
        <v>35</v>
      </c>
      <c r="B125" s="53" t="s">
        <v>108</v>
      </c>
      <c r="C125" s="53"/>
      <c r="D125" s="53"/>
      <c r="E125" s="53"/>
      <c r="F125" s="53"/>
      <c r="G125" s="72" t="n">
        <f aca="false">G115</f>
        <v>1027.18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2.75" hidden="false" customHeight="true" outlineLevel="0" collapsed="false">
      <c r="A126" s="52" t="s">
        <v>123</v>
      </c>
      <c r="B126" s="52"/>
      <c r="C126" s="52"/>
      <c r="D126" s="52"/>
      <c r="E126" s="52"/>
      <c r="F126" s="52"/>
      <c r="G126" s="74" t="n">
        <f aca="false">G124+G125</f>
        <v>5818.12</v>
      </c>
      <c r="H126" s="75"/>
      <c r="I126" s="7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2.75" hidden="false" customHeight="true" outlineLevel="0" collapsed="false">
      <c r="A127" s="52" t="s">
        <v>161</v>
      </c>
      <c r="B127" s="52"/>
      <c r="C127" s="52"/>
      <c r="D127" s="52"/>
      <c r="E127" s="52"/>
      <c r="F127" s="52"/>
      <c r="G127" s="74" t="n">
        <f aca="false">G126*10</f>
        <v>58181.2</v>
      </c>
      <c r="H127" s="75"/>
      <c r="I127" s="75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2.75" hidden="false" customHeight="true" outlineLevel="0" collapsed="false">
      <c r="A128" s="52" t="s">
        <v>162</v>
      </c>
      <c r="B128" s="52"/>
      <c r="C128" s="52"/>
      <c r="D128" s="52"/>
      <c r="E128" s="52"/>
      <c r="F128" s="52"/>
      <c r="G128" s="74" t="n">
        <v>698174.4</v>
      </c>
      <c r="H128" s="4"/>
      <c r="I128" s="4"/>
      <c r="J128" s="2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2.75" hidden="false" customHeight="true" outlineLevel="0" collapsed="false">
      <c r="A129" s="83" t="s">
        <v>126</v>
      </c>
      <c r="B129" s="83"/>
      <c r="C129" s="83"/>
      <c r="D129" s="83"/>
      <c r="E129" s="83"/>
      <c r="F129" s="83"/>
      <c r="G129" s="8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2.75" hidden="false" customHeight="true" outlineLevel="0" collapsed="false">
      <c r="A130" s="84" t="s">
        <v>127</v>
      </c>
      <c r="B130" s="84"/>
      <c r="C130" s="84"/>
      <c r="D130" s="84"/>
      <c r="E130" s="84"/>
      <c r="F130" s="84"/>
      <c r="G130" s="8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2.75" hidden="false" customHeight="true" outlineLevel="0" collapsed="false">
      <c r="A131" s="84" t="s">
        <v>128</v>
      </c>
      <c r="B131" s="84"/>
      <c r="C131" s="84"/>
      <c r="D131" s="84"/>
      <c r="E131" s="84"/>
      <c r="F131" s="84"/>
      <c r="G131" s="8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2.75" hidden="false" customHeight="true" outlineLevel="0" collapsed="false">
      <c r="A132" s="84" t="s">
        <v>129</v>
      </c>
      <c r="B132" s="84"/>
      <c r="C132" s="84"/>
      <c r="D132" s="84"/>
      <c r="E132" s="84"/>
      <c r="F132" s="84"/>
      <c r="G132" s="8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2.75" hidden="false" customHeight="true" outlineLevel="0" collapsed="false">
      <c r="A133" s="84" t="s">
        <v>130</v>
      </c>
      <c r="B133" s="84"/>
      <c r="C133" s="84"/>
      <c r="D133" s="84"/>
      <c r="E133" s="84"/>
      <c r="F133" s="84"/>
      <c r="G133" s="8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2.75" hidden="false" customHeight="true" outlineLevel="0" collapsed="false">
      <c r="A134" s="84" t="s">
        <v>131</v>
      </c>
      <c r="B134" s="84"/>
      <c r="C134" s="84"/>
      <c r="D134" s="84"/>
      <c r="E134" s="84"/>
      <c r="F134" s="84"/>
      <c r="G134" s="8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2.75" hidden="false" customHeight="true" outlineLevel="0" collapsed="false">
      <c r="A135" s="84" t="s">
        <v>132</v>
      </c>
      <c r="B135" s="84"/>
      <c r="C135" s="84"/>
      <c r="D135" s="84"/>
      <c r="E135" s="84"/>
      <c r="F135" s="84"/>
      <c r="G135" s="8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2.75" hidden="false" customHeight="true" outlineLevel="0" collapsed="false">
      <c r="A136" s="84" t="s">
        <v>133</v>
      </c>
      <c r="B136" s="84"/>
      <c r="C136" s="84"/>
      <c r="D136" s="84"/>
      <c r="E136" s="84"/>
      <c r="F136" s="84"/>
      <c r="G136" s="8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2.75" hidden="false" customHeight="true" outlineLevel="0" collapsed="false">
      <c r="A137" s="84" t="s">
        <v>134</v>
      </c>
      <c r="B137" s="84"/>
      <c r="C137" s="84"/>
      <c r="D137" s="84"/>
      <c r="E137" s="84"/>
      <c r="F137" s="84"/>
      <c r="G137" s="8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2.75" hidden="false" customHeight="true" outlineLevel="0" collapsed="false">
      <c r="A138" s="84" t="s">
        <v>135</v>
      </c>
      <c r="B138" s="84"/>
      <c r="C138" s="84"/>
      <c r="D138" s="84"/>
      <c r="E138" s="84"/>
      <c r="F138" s="84"/>
      <c r="G138" s="8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2.75" hidden="false" customHeight="true" outlineLevel="0" collapsed="false">
      <c r="A139" s="85" t="s">
        <v>136</v>
      </c>
      <c r="B139" s="85"/>
      <c r="C139" s="85"/>
      <c r="D139" s="85"/>
      <c r="E139" s="85"/>
      <c r="F139" s="85"/>
      <c r="G139" s="8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2.75" hidden="false" customHeight="true" outlineLevel="0" collapsed="false">
      <c r="A140" s="84" t="s">
        <v>137</v>
      </c>
      <c r="B140" s="84"/>
      <c r="C140" s="84"/>
      <c r="D140" s="84"/>
      <c r="E140" s="84"/>
      <c r="F140" s="84"/>
      <c r="G140" s="8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2.75" hidden="false" customHeight="true" outlineLevel="0" collapsed="false">
      <c r="A141" s="86" t="s">
        <v>138</v>
      </c>
      <c r="B141" s="86"/>
      <c r="C141" s="86"/>
      <c r="D141" s="86"/>
      <c r="E141" s="86"/>
      <c r="F141" s="86"/>
      <c r="G141" s="86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</sheetData>
  <mergeCells count="144">
    <mergeCell ref="C1:G1"/>
    <mergeCell ref="C2:G2"/>
    <mergeCell ref="C3:G3"/>
    <mergeCell ref="A7:G7"/>
    <mergeCell ref="B8:E8"/>
    <mergeCell ref="F8:G8"/>
    <mergeCell ref="B9:E9"/>
    <mergeCell ref="F9:G9"/>
    <mergeCell ref="B10:E10"/>
    <mergeCell ref="F10:G10"/>
    <mergeCell ref="B11:E11"/>
    <mergeCell ref="F11:G11"/>
    <mergeCell ref="A12:G12"/>
    <mergeCell ref="A13:G13"/>
    <mergeCell ref="A14:B14"/>
    <mergeCell ref="C14:D14"/>
    <mergeCell ref="E14:G14"/>
    <mergeCell ref="A15:B15"/>
    <mergeCell ref="C15:D15"/>
    <mergeCell ref="E15:G15"/>
    <mergeCell ref="A16:G16"/>
    <mergeCell ref="A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A23:G23"/>
    <mergeCell ref="A24:G24"/>
    <mergeCell ref="B25:E25"/>
    <mergeCell ref="B26:E26"/>
    <mergeCell ref="B27:E27"/>
    <mergeCell ref="B28:E28"/>
    <mergeCell ref="B29:E29"/>
    <mergeCell ref="B30:E30"/>
    <mergeCell ref="B31:E31"/>
    <mergeCell ref="B32:E32"/>
    <mergeCell ref="A33:F33"/>
    <mergeCell ref="A34:G34"/>
    <mergeCell ref="A35:G35"/>
    <mergeCell ref="A36:E36"/>
    <mergeCell ref="B37:E37"/>
    <mergeCell ref="B38:E38"/>
    <mergeCell ref="A39:E39"/>
    <mergeCell ref="A40:G40"/>
    <mergeCell ref="A41:E41"/>
    <mergeCell ref="B42:E42"/>
    <mergeCell ref="B43:E43"/>
    <mergeCell ref="B44:E44"/>
    <mergeCell ref="B45:E45"/>
    <mergeCell ref="B46:E46"/>
    <mergeCell ref="B47:E47"/>
    <mergeCell ref="B48:E48"/>
    <mergeCell ref="B49:E49"/>
    <mergeCell ref="A50:E50"/>
    <mergeCell ref="A52:E52"/>
    <mergeCell ref="B53:E53"/>
    <mergeCell ref="B54:E54"/>
    <mergeCell ref="B55:E55"/>
    <mergeCell ref="B56:E56"/>
    <mergeCell ref="B57:E57"/>
    <mergeCell ref="B58:E58"/>
    <mergeCell ref="A59:F59"/>
    <mergeCell ref="A61:G61"/>
    <mergeCell ref="A62:F62"/>
    <mergeCell ref="B63:F63"/>
    <mergeCell ref="B64:F64"/>
    <mergeCell ref="B65:F65"/>
    <mergeCell ref="A66:F66"/>
    <mergeCell ref="A68:G68"/>
    <mergeCell ref="A69:E69"/>
    <mergeCell ref="B70:E70"/>
    <mergeCell ref="B71:E71"/>
    <mergeCell ref="B72:E72"/>
    <mergeCell ref="B73:E73"/>
    <mergeCell ref="B74:E74"/>
    <mergeCell ref="B75:E75"/>
    <mergeCell ref="A76:E76"/>
    <mergeCell ref="A78:G78"/>
    <mergeCell ref="A79:E79"/>
    <mergeCell ref="B80:E80"/>
    <mergeCell ref="B81:E81"/>
    <mergeCell ref="B82:E82"/>
    <mergeCell ref="B83:E83"/>
    <mergeCell ref="B84:E84"/>
    <mergeCell ref="B85:E85"/>
    <mergeCell ref="A86:E86"/>
    <mergeCell ref="A87:E87"/>
    <mergeCell ref="A88:E88"/>
    <mergeCell ref="B89:E89"/>
    <mergeCell ref="A90:E90"/>
    <mergeCell ref="A91:E91"/>
    <mergeCell ref="A92:G92"/>
    <mergeCell ref="A93:F93"/>
    <mergeCell ref="B94:F94"/>
    <mergeCell ref="B95:F95"/>
    <mergeCell ref="A96:F96"/>
    <mergeCell ref="A98:G98"/>
    <mergeCell ref="B99:F99"/>
    <mergeCell ref="B100:F100"/>
    <mergeCell ref="B101:F101"/>
    <mergeCell ref="B102:F102"/>
    <mergeCell ref="B103:F103"/>
    <mergeCell ref="B104:F104"/>
    <mergeCell ref="A105:F105"/>
    <mergeCell ref="A107:G107"/>
    <mergeCell ref="B108:E108"/>
    <mergeCell ref="B109:E109"/>
    <mergeCell ref="B110:E110"/>
    <mergeCell ref="B111:E111"/>
    <mergeCell ref="B112:E112"/>
    <mergeCell ref="B113:E113"/>
    <mergeCell ref="B114:E114"/>
    <mergeCell ref="A115:E115"/>
    <mergeCell ref="A117:G117"/>
    <mergeCell ref="A118:F118"/>
    <mergeCell ref="B119:F119"/>
    <mergeCell ref="B120:F120"/>
    <mergeCell ref="B121:F121"/>
    <mergeCell ref="B122:F122"/>
    <mergeCell ref="B123:F123"/>
    <mergeCell ref="B124:F124"/>
    <mergeCell ref="B125:F125"/>
    <mergeCell ref="A126:F126"/>
    <mergeCell ref="A127:F127"/>
    <mergeCell ref="A128:F128"/>
    <mergeCell ref="A129:G129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  <mergeCell ref="A140:G140"/>
    <mergeCell ref="A141:G141"/>
  </mergeCells>
  <printOptions headings="false" gridLines="false" gridLinesSet="true" horizontalCentered="false" verticalCentered="false"/>
  <pageMargins left="0.516666666666667" right="0.21875" top="0.75" bottom="0.75" header="0.511805555555555" footer="0.511805555555555"/>
  <pageSetup paperSize="9" scale="100" firstPageNumber="0" fitToWidth="1" fitToHeight="3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4" manualBreakCount="4">
    <brk id="47" man="true" max="16383" min="0"/>
    <brk id="62" man="true" max="16383" min="0"/>
    <brk id="64" man="true" max="16383" min="0"/>
    <brk id="66" man="true" max="16383" min="0"/>
  </rowBreaks>
  <colBreaks count="1" manualBreakCount="1">
    <brk id="7" man="true" max="65535" min="0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Z141"/>
  <sheetViews>
    <sheetView showFormulas="false" showGridLines="true" showRowColHeaders="true" showZeros="true" rightToLeft="false" tabSelected="false" showOutlineSymbols="true" defaultGridColor="true" view="normal" topLeftCell="A117" colorId="64" zoomScale="100" zoomScaleNormal="100" zoomScalePageLayoutView="100" workbookViewId="0">
      <selection pane="topLeft" activeCell="G128" activeCellId="0" sqref="G128"/>
    </sheetView>
  </sheetViews>
  <sheetFormatPr defaultRowHeight="12.75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28.51"/>
    <col collapsed="false" customWidth="true" hidden="false" outlineLevel="0" max="3" min="3" style="0" width="12.5"/>
    <col collapsed="false" customWidth="true" hidden="false" outlineLevel="0" max="4" min="4" style="0" width="11.48"/>
    <col collapsed="false" customWidth="true" hidden="false" outlineLevel="0" max="5" min="5" style="0" width="19.66"/>
    <col collapsed="false" customWidth="true" hidden="false" outlineLevel="0" max="6" min="6" style="0" width="14.5"/>
    <col collapsed="false" customWidth="true" hidden="false" outlineLevel="0" max="7" min="7" style="0" width="23"/>
    <col collapsed="false" customWidth="true" hidden="false" outlineLevel="0" max="26" min="8" style="0" width="8.67"/>
    <col collapsed="false" customWidth="true" hidden="false" outlineLevel="0" max="1025" min="27" style="0" width="14.5"/>
  </cols>
  <sheetData>
    <row r="1" customFormat="false" ht="11.9" hidden="false" customHeight="true" outlineLevel="0" collapsed="false">
      <c r="A1" s="1"/>
      <c r="B1" s="2"/>
      <c r="C1" s="3" t="s">
        <v>0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customFormat="false" ht="11.9" hidden="false" customHeight="true" outlineLevel="0" collapsed="false">
      <c r="A2" s="5"/>
      <c r="B2" s="5"/>
      <c r="C2" s="3" t="s">
        <v>139</v>
      </c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customFormat="false" ht="11.9" hidden="false" customHeight="true" outlineLevel="0" collapsed="false">
      <c r="A3" s="5"/>
      <c r="B3" s="5"/>
      <c r="C3" s="3" t="s">
        <v>140</v>
      </c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11.9" hidden="false" customHeight="true" outlineLevel="0" collapsed="false">
      <c r="A4" s="5"/>
      <c r="B4" s="5"/>
      <c r="C4" s="3"/>
      <c r="D4" s="3"/>
      <c r="E4" s="3"/>
      <c r="F4" s="3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11.9" hidden="false" customHeight="true" outlineLevel="0" collapsed="false">
      <c r="A5" s="81"/>
      <c r="B5" s="81"/>
      <c r="C5" s="81"/>
      <c r="D5" s="81"/>
      <c r="E5" s="81"/>
      <c r="F5" s="81"/>
      <c r="G5" s="8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11.9" hidden="false" customHeight="true" outlineLevel="0" collapsed="false">
      <c r="A6" s="81"/>
      <c r="B6" s="81"/>
      <c r="C6" s="81"/>
      <c r="D6" s="81"/>
      <c r="E6" s="81"/>
      <c r="F6" s="81"/>
      <c r="G6" s="8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14.25" hidden="false" customHeight="true" outlineLevel="0" collapsed="false">
      <c r="A7" s="6" t="s">
        <v>3</v>
      </c>
      <c r="B7" s="6"/>
      <c r="C7" s="6"/>
      <c r="D7" s="6"/>
      <c r="E7" s="6"/>
      <c r="F7" s="6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14.25" hidden="false" customHeight="true" outlineLevel="0" collapsed="false">
      <c r="A8" s="7" t="s">
        <v>4</v>
      </c>
      <c r="B8" s="8" t="s">
        <v>5</v>
      </c>
      <c r="C8" s="8"/>
      <c r="D8" s="8"/>
      <c r="E8" s="8"/>
      <c r="F8" s="9"/>
      <c r="G8" s="9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14.25" hidden="false" customHeight="true" outlineLevel="0" collapsed="false">
      <c r="A9" s="7" t="s">
        <v>6</v>
      </c>
      <c r="B9" s="8" t="s">
        <v>7</v>
      </c>
      <c r="C9" s="8"/>
      <c r="D9" s="8"/>
      <c r="E9" s="8"/>
      <c r="F9" s="7" t="s">
        <v>8</v>
      </c>
      <c r="G9" s="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14.25" hidden="false" customHeight="true" outlineLevel="0" collapsed="false">
      <c r="A10" s="7" t="s">
        <v>9</v>
      </c>
      <c r="B10" s="8" t="s">
        <v>10</v>
      </c>
      <c r="C10" s="8"/>
      <c r="D10" s="8"/>
      <c r="E10" s="8"/>
      <c r="F10" s="10" t="n">
        <v>2019</v>
      </c>
      <c r="G10" s="10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14.25" hidden="false" customHeight="true" outlineLevel="0" collapsed="false">
      <c r="A11" s="7" t="s">
        <v>11</v>
      </c>
      <c r="B11" s="8" t="s">
        <v>12</v>
      </c>
      <c r="C11" s="8"/>
      <c r="D11" s="8"/>
      <c r="E11" s="8"/>
      <c r="F11" s="10" t="n">
        <v>12</v>
      </c>
      <c r="G11" s="10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13.5" hidden="false" customHeight="true" outlineLevel="0" collapsed="false">
      <c r="A12" s="11"/>
      <c r="B12" s="11"/>
      <c r="C12" s="11"/>
      <c r="D12" s="11"/>
      <c r="E12" s="11"/>
      <c r="F12" s="11"/>
      <c r="G12" s="11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14.25" hidden="false" customHeight="true" outlineLevel="0" collapsed="false">
      <c r="A13" s="6" t="s">
        <v>13</v>
      </c>
      <c r="B13" s="6"/>
      <c r="C13" s="6"/>
      <c r="D13" s="6"/>
      <c r="E13" s="6"/>
      <c r="F13" s="6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27.75" hidden="false" customHeight="true" outlineLevel="0" collapsed="false">
      <c r="A14" s="12" t="s">
        <v>14</v>
      </c>
      <c r="B14" s="12"/>
      <c r="C14" s="12" t="s">
        <v>15</v>
      </c>
      <c r="D14" s="12"/>
      <c r="E14" s="7" t="s">
        <v>16</v>
      </c>
      <c r="F14" s="7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14.25" hidden="false" customHeight="true" outlineLevel="0" collapsed="false">
      <c r="A15" s="7" t="s">
        <v>163</v>
      </c>
      <c r="B15" s="7"/>
      <c r="C15" s="7" t="s">
        <v>18</v>
      </c>
      <c r="D15" s="7"/>
      <c r="E15" s="10" t="n">
        <v>10</v>
      </c>
      <c r="F15" s="10"/>
      <c r="G15" s="10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customFormat="false" ht="13.5" hidden="false" customHeight="true" outlineLevel="0" collapsed="false">
      <c r="A16" s="11"/>
      <c r="B16" s="11"/>
      <c r="C16" s="11"/>
      <c r="D16" s="11"/>
      <c r="E16" s="11"/>
      <c r="F16" s="11"/>
      <c r="G16" s="11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customFormat="false" ht="14.25" hidden="false" customHeight="true" outlineLevel="0" collapsed="false">
      <c r="A17" s="6" t="s">
        <v>19</v>
      </c>
      <c r="B17" s="6"/>
      <c r="C17" s="6"/>
      <c r="D17" s="6"/>
      <c r="E17" s="6"/>
      <c r="F17" s="6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customFormat="false" ht="14.25" hidden="false" customHeight="true" outlineLevel="0" collapsed="false">
      <c r="A18" s="10" t="n">
        <v>1</v>
      </c>
      <c r="B18" s="8" t="s">
        <v>20</v>
      </c>
      <c r="C18" s="8"/>
      <c r="D18" s="8"/>
      <c r="E18" s="8"/>
      <c r="F18" s="7" t="str">
        <f aca="false">A15</f>
        <v>Motorista</v>
      </c>
      <c r="G18" s="7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customFormat="false" ht="14.25" hidden="false" customHeight="true" outlineLevel="0" collapsed="false">
      <c r="A19" s="10" t="n">
        <v>2</v>
      </c>
      <c r="B19" s="8" t="s">
        <v>21</v>
      </c>
      <c r="C19" s="8"/>
      <c r="D19" s="8"/>
      <c r="E19" s="8"/>
      <c r="F19" s="93" t="n">
        <v>2163972</v>
      </c>
      <c r="G19" s="93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customFormat="false" ht="14.25" hidden="false" customHeight="true" outlineLevel="0" collapsed="false">
      <c r="A20" s="10" t="n">
        <v>3</v>
      </c>
      <c r="B20" s="8" t="s">
        <v>22</v>
      </c>
      <c r="C20" s="8"/>
      <c r="D20" s="8"/>
      <c r="E20" s="8"/>
      <c r="F20" s="14" t="n">
        <v>2466.83</v>
      </c>
      <c r="G20" s="1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customFormat="false" ht="14.25" hidden="false" customHeight="true" outlineLevel="0" collapsed="false">
      <c r="A21" s="10" t="n">
        <v>4</v>
      </c>
      <c r="B21" s="8" t="s">
        <v>23</v>
      </c>
      <c r="C21" s="8"/>
      <c r="D21" s="8"/>
      <c r="E21" s="8"/>
      <c r="F21" s="96" t="s">
        <v>164</v>
      </c>
      <c r="G21" s="9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customFormat="false" ht="14.25" hidden="false" customHeight="true" outlineLevel="0" collapsed="false">
      <c r="A22" s="10" t="n">
        <v>5</v>
      </c>
      <c r="B22" s="8" t="s">
        <v>24</v>
      </c>
      <c r="C22" s="8"/>
      <c r="D22" s="8"/>
      <c r="E22" s="8"/>
      <c r="F22" s="15" t="n">
        <v>43952</v>
      </c>
      <c r="G22" s="15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customFormat="false" ht="13.5" hidden="false" customHeight="true" outlineLevel="0" collapsed="false">
      <c r="A23" s="11"/>
      <c r="B23" s="11"/>
      <c r="C23" s="11"/>
      <c r="D23" s="11"/>
      <c r="E23" s="11"/>
      <c r="F23" s="11"/>
      <c r="G23" s="11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customFormat="false" ht="14.25" hidden="false" customHeight="true" outlineLevel="0" collapsed="false">
      <c r="A24" s="6" t="s">
        <v>25</v>
      </c>
      <c r="B24" s="6"/>
      <c r="C24" s="6"/>
      <c r="D24" s="6"/>
      <c r="E24" s="6"/>
      <c r="F24" s="6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customFormat="false" ht="14.25" hidden="false" customHeight="true" outlineLevel="0" collapsed="false">
      <c r="A25" s="16" t="n">
        <v>1</v>
      </c>
      <c r="B25" s="17" t="s">
        <v>26</v>
      </c>
      <c r="C25" s="17"/>
      <c r="D25" s="17"/>
      <c r="E25" s="17"/>
      <c r="F25" s="17" t="s">
        <v>27</v>
      </c>
      <c r="G25" s="18" t="s">
        <v>28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customFormat="false" ht="14.25" hidden="false" customHeight="true" outlineLevel="0" collapsed="false">
      <c r="A26" s="17" t="s">
        <v>4</v>
      </c>
      <c r="B26" s="8" t="s">
        <v>29</v>
      </c>
      <c r="C26" s="8"/>
      <c r="D26" s="8"/>
      <c r="E26" s="8"/>
      <c r="F26" s="20" t="n">
        <v>0</v>
      </c>
      <c r="G26" s="19" t="n">
        <f aca="false">F20</f>
        <v>2466.83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customFormat="false" ht="14.25" hidden="false" customHeight="true" outlineLevel="0" collapsed="false">
      <c r="A27" s="17" t="s">
        <v>6</v>
      </c>
      <c r="B27" s="8" t="s">
        <v>30</v>
      </c>
      <c r="C27" s="8"/>
      <c r="D27" s="8"/>
      <c r="E27" s="8"/>
      <c r="F27" s="20" t="n">
        <v>0</v>
      </c>
      <c r="G27" s="21" t="n">
        <f aca="false">F27*$G$26</f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customFormat="false" ht="14.25" hidden="false" customHeight="true" outlineLevel="0" collapsed="false">
      <c r="A28" s="17" t="s">
        <v>9</v>
      </c>
      <c r="B28" s="8" t="s">
        <v>31</v>
      </c>
      <c r="C28" s="8"/>
      <c r="D28" s="8"/>
      <c r="E28" s="8"/>
      <c r="F28" s="22" t="n">
        <v>0</v>
      </c>
      <c r="G28" s="21" t="n">
        <f aca="false">F28*$G$26</f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customFormat="false" ht="14.25" hidden="false" customHeight="true" outlineLevel="0" collapsed="false">
      <c r="A29" s="17" t="s">
        <v>11</v>
      </c>
      <c r="B29" s="8" t="s">
        <v>32</v>
      </c>
      <c r="C29" s="8"/>
      <c r="D29" s="8"/>
      <c r="E29" s="8"/>
      <c r="F29" s="22" t="n">
        <v>0</v>
      </c>
      <c r="G29" s="21" t="n">
        <f aca="false">F29*$G$26</f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customFormat="false" ht="14.25" hidden="false" customHeight="true" outlineLevel="0" collapsed="false">
      <c r="A30" s="17" t="s">
        <v>33</v>
      </c>
      <c r="B30" s="8" t="s">
        <v>34</v>
      </c>
      <c r="C30" s="8"/>
      <c r="D30" s="8"/>
      <c r="E30" s="8"/>
      <c r="F30" s="22" t="n">
        <v>0</v>
      </c>
      <c r="G30" s="21" t="n">
        <f aca="false">F30*$G$26</f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customFormat="false" ht="14.25" hidden="false" customHeight="true" outlineLevel="0" collapsed="false">
      <c r="A31" s="17" t="s">
        <v>35</v>
      </c>
      <c r="B31" s="8" t="s">
        <v>36</v>
      </c>
      <c r="C31" s="8"/>
      <c r="D31" s="8"/>
      <c r="E31" s="8"/>
      <c r="F31" s="22" t="n">
        <v>0</v>
      </c>
      <c r="G31" s="21" t="n">
        <f aca="false">F31*$G$26</f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customFormat="false" ht="14.25" hidden="false" customHeight="true" outlineLevel="0" collapsed="false">
      <c r="A32" s="17" t="s">
        <v>37</v>
      </c>
      <c r="B32" s="8" t="s">
        <v>38</v>
      </c>
      <c r="C32" s="8"/>
      <c r="D32" s="8"/>
      <c r="E32" s="8"/>
      <c r="F32" s="22" t="n">
        <v>0</v>
      </c>
      <c r="G32" s="21" t="n">
        <f aca="false">F32*$G$26</f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customFormat="false" ht="14.25" hidden="false" customHeight="true" outlineLevel="0" collapsed="false">
      <c r="A33" s="17" t="s">
        <v>39</v>
      </c>
      <c r="B33" s="17"/>
      <c r="C33" s="17"/>
      <c r="D33" s="17"/>
      <c r="E33" s="17"/>
      <c r="F33" s="17"/>
      <c r="G33" s="23" t="n">
        <f aca="false">SUM(G26:G32)</f>
        <v>2466.83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customFormat="false" ht="13.5" hidden="false" customHeight="true" outlineLevel="0" collapsed="false">
      <c r="A34" s="11"/>
      <c r="B34" s="11"/>
      <c r="C34" s="11"/>
      <c r="D34" s="11"/>
      <c r="E34" s="11"/>
      <c r="F34" s="11"/>
      <c r="G34" s="11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customFormat="false" ht="14.25" hidden="false" customHeight="true" outlineLevel="0" collapsed="false">
      <c r="A35" s="6" t="s">
        <v>40</v>
      </c>
      <c r="B35" s="6"/>
      <c r="C35" s="6"/>
      <c r="D35" s="6"/>
      <c r="E35" s="6"/>
      <c r="F35" s="6"/>
      <c r="G35" s="6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customFormat="false" ht="14.25" hidden="false" customHeight="true" outlineLevel="0" collapsed="false">
      <c r="A36" s="17" t="s">
        <v>41</v>
      </c>
      <c r="B36" s="17"/>
      <c r="C36" s="17"/>
      <c r="D36" s="17"/>
      <c r="E36" s="17"/>
      <c r="F36" s="17" t="s">
        <v>27</v>
      </c>
      <c r="G36" s="18" t="s">
        <v>28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customFormat="false" ht="14.25" hidden="false" customHeight="true" outlineLevel="0" collapsed="false">
      <c r="A37" s="17" t="s">
        <v>4</v>
      </c>
      <c r="B37" s="8" t="s">
        <v>42</v>
      </c>
      <c r="C37" s="8"/>
      <c r="D37" s="8"/>
      <c r="E37" s="8"/>
      <c r="F37" s="20" t="n">
        <v>0.0833</v>
      </c>
      <c r="G37" s="21" t="n">
        <f aca="false">F37*G33</f>
        <v>205.49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customFormat="false" ht="14.25" hidden="false" customHeight="true" outlineLevel="0" collapsed="false">
      <c r="A38" s="17" t="s">
        <v>6</v>
      </c>
      <c r="B38" s="8" t="s">
        <v>43</v>
      </c>
      <c r="C38" s="8"/>
      <c r="D38" s="8"/>
      <c r="E38" s="8"/>
      <c r="F38" s="20" t="n">
        <v>0.0278</v>
      </c>
      <c r="G38" s="21" t="n">
        <f aca="false">F38*G33</f>
        <v>68.58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customFormat="false" ht="14.25" hidden="false" customHeight="true" outlineLevel="0" collapsed="false">
      <c r="A39" s="18" t="s">
        <v>44</v>
      </c>
      <c r="B39" s="18"/>
      <c r="C39" s="18"/>
      <c r="D39" s="18"/>
      <c r="E39" s="18"/>
      <c r="F39" s="25" t="n">
        <f aca="false">SUM(F37:F38)</f>
        <v>0.1111</v>
      </c>
      <c r="G39" s="26" t="n">
        <f aca="false">G37+G38</f>
        <v>274.07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customFormat="false" ht="13.5" hidden="false" customHeight="true" outlineLevel="0" collapsed="false">
      <c r="A40" s="27"/>
      <c r="B40" s="27"/>
      <c r="C40" s="27"/>
      <c r="D40" s="27"/>
      <c r="E40" s="27"/>
      <c r="F40" s="27"/>
      <c r="G40" s="2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customFormat="false" ht="14.25" hidden="false" customHeight="true" outlineLevel="0" collapsed="false">
      <c r="A41" s="17" t="s">
        <v>45</v>
      </c>
      <c r="B41" s="17"/>
      <c r="C41" s="17"/>
      <c r="D41" s="17"/>
      <c r="E41" s="17"/>
      <c r="F41" s="17" t="s">
        <v>27</v>
      </c>
      <c r="G41" s="18" t="s">
        <v>28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customFormat="false" ht="14.25" hidden="false" customHeight="true" outlineLevel="0" collapsed="false">
      <c r="A42" s="17" t="s">
        <v>4</v>
      </c>
      <c r="B42" s="8" t="s">
        <v>46</v>
      </c>
      <c r="C42" s="8"/>
      <c r="D42" s="8"/>
      <c r="E42" s="8"/>
      <c r="F42" s="20" t="n">
        <v>0.2</v>
      </c>
      <c r="G42" s="28" t="n">
        <f aca="false">($G$33+$G$39)*F42</f>
        <v>548.18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customFormat="false" ht="14.25" hidden="false" customHeight="true" outlineLevel="0" collapsed="false">
      <c r="A43" s="17" t="s">
        <v>6</v>
      </c>
      <c r="B43" s="8" t="s">
        <v>47</v>
      </c>
      <c r="C43" s="8"/>
      <c r="D43" s="8"/>
      <c r="E43" s="8"/>
      <c r="F43" s="20" t="n">
        <v>0.025</v>
      </c>
      <c r="G43" s="28" t="n">
        <f aca="false">($G$33+$G$39)*F43</f>
        <v>68.52</v>
      </c>
      <c r="H43" s="4"/>
      <c r="I43" s="97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customFormat="false" ht="14.25" hidden="false" customHeight="true" outlineLevel="0" collapsed="false">
      <c r="A44" s="17" t="s">
        <v>9</v>
      </c>
      <c r="B44" s="8" t="s">
        <v>48</v>
      </c>
      <c r="C44" s="8"/>
      <c r="D44" s="8"/>
      <c r="E44" s="8"/>
      <c r="F44" s="20" t="n">
        <v>0.03</v>
      </c>
      <c r="G44" s="28" t="n">
        <f aca="false">($G$33+$G$39)*F44</f>
        <v>82.23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customFormat="false" ht="14.25" hidden="false" customHeight="true" outlineLevel="0" collapsed="false">
      <c r="A45" s="17" t="s">
        <v>11</v>
      </c>
      <c r="B45" s="8" t="s">
        <v>49</v>
      </c>
      <c r="C45" s="8"/>
      <c r="D45" s="8"/>
      <c r="E45" s="8"/>
      <c r="F45" s="20" t="n">
        <v>0.015</v>
      </c>
      <c r="G45" s="28" t="n">
        <f aca="false">($G$33+$G$39)*F45</f>
        <v>41.11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customFormat="false" ht="14.25" hidden="false" customHeight="true" outlineLevel="0" collapsed="false">
      <c r="A46" s="17" t="s">
        <v>33</v>
      </c>
      <c r="B46" s="8" t="s">
        <v>50</v>
      </c>
      <c r="C46" s="8"/>
      <c r="D46" s="8"/>
      <c r="E46" s="8"/>
      <c r="F46" s="20" t="n">
        <v>0.01</v>
      </c>
      <c r="G46" s="28" t="n">
        <f aca="false">($G$33+$G$39)*F46</f>
        <v>27.41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customFormat="false" ht="14.25" hidden="false" customHeight="true" outlineLevel="0" collapsed="false">
      <c r="A47" s="17" t="s">
        <v>35</v>
      </c>
      <c r="B47" s="8" t="s">
        <v>51</v>
      </c>
      <c r="C47" s="8"/>
      <c r="D47" s="8"/>
      <c r="E47" s="8"/>
      <c r="F47" s="20" t="n">
        <v>0.006</v>
      </c>
      <c r="G47" s="28" t="n">
        <f aca="false">($G$33+$G$39)*F47</f>
        <v>16.45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customFormat="false" ht="14.25" hidden="false" customHeight="true" outlineLevel="0" collapsed="false">
      <c r="A48" s="17" t="s">
        <v>37</v>
      </c>
      <c r="B48" s="8" t="s">
        <v>52</v>
      </c>
      <c r="C48" s="8"/>
      <c r="D48" s="8"/>
      <c r="E48" s="8"/>
      <c r="F48" s="20" t="n">
        <v>0.002</v>
      </c>
      <c r="G48" s="28" t="n">
        <f aca="false">($G$33+$G$39)*F48</f>
        <v>5.48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customFormat="false" ht="14.25" hidden="false" customHeight="true" outlineLevel="0" collapsed="false">
      <c r="A49" s="17" t="s">
        <v>53</v>
      </c>
      <c r="B49" s="8" t="s">
        <v>54</v>
      </c>
      <c r="C49" s="8"/>
      <c r="D49" s="8"/>
      <c r="E49" s="8"/>
      <c r="F49" s="20" t="n">
        <v>0.08</v>
      </c>
      <c r="G49" s="28" t="n">
        <f aca="false">($G$33+$G$39)*F49</f>
        <v>219.27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customFormat="false" ht="14.25" hidden="false" customHeight="true" outlineLevel="0" collapsed="false">
      <c r="A50" s="17" t="s">
        <v>55</v>
      </c>
      <c r="B50" s="17"/>
      <c r="C50" s="17"/>
      <c r="D50" s="17"/>
      <c r="E50" s="17"/>
      <c r="F50" s="29" t="n">
        <v>0.368</v>
      </c>
      <c r="G50" s="30" t="n">
        <f aca="false">SUM(G42:G49)</f>
        <v>1008.65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customFormat="false" ht="12.75" hidden="false" customHeight="true" outlineLevel="0" collapsed="false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customFormat="false" ht="12.75" hidden="false" customHeight="true" outlineLevel="0" collapsed="false">
      <c r="A52" s="31" t="s">
        <v>56</v>
      </c>
      <c r="B52" s="31"/>
      <c r="C52" s="31"/>
      <c r="D52" s="31"/>
      <c r="E52" s="31"/>
      <c r="F52" s="32"/>
      <c r="G52" s="33" t="s">
        <v>28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customFormat="false" ht="12.75" hidden="false" customHeight="true" outlineLevel="0" collapsed="false">
      <c r="A53" s="34" t="s">
        <v>4</v>
      </c>
      <c r="B53" s="35" t="s">
        <v>57</v>
      </c>
      <c r="C53" s="35"/>
      <c r="D53" s="35"/>
      <c r="E53" s="35"/>
      <c r="F53" s="36" t="s">
        <v>58</v>
      </c>
      <c r="G53" s="37" t="n">
        <f aca="false">(22*5*2)-(G26*0.06)</f>
        <v>71.99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customFormat="false" ht="12.75" hidden="false" customHeight="true" outlineLevel="0" collapsed="false">
      <c r="A54" s="34" t="s">
        <v>6</v>
      </c>
      <c r="B54" s="35" t="s">
        <v>59</v>
      </c>
      <c r="C54" s="35"/>
      <c r="D54" s="35"/>
      <c r="E54" s="35"/>
      <c r="F54" s="36" t="s">
        <v>58</v>
      </c>
      <c r="G54" s="37" t="n">
        <v>429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customFormat="false" ht="12.75" hidden="false" customHeight="true" outlineLevel="0" collapsed="false">
      <c r="A55" s="34" t="s">
        <v>9</v>
      </c>
      <c r="B55" s="35" t="s">
        <v>60</v>
      </c>
      <c r="C55" s="35"/>
      <c r="D55" s="35"/>
      <c r="E55" s="35"/>
      <c r="F55" s="36" t="s">
        <v>58</v>
      </c>
      <c r="G55" s="37" t="n"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customFormat="false" ht="12.75" hidden="false" customHeight="true" outlineLevel="0" collapsed="false">
      <c r="A56" s="34" t="s">
        <v>11</v>
      </c>
      <c r="B56" s="35" t="s">
        <v>61</v>
      </c>
      <c r="C56" s="35"/>
      <c r="D56" s="35"/>
      <c r="E56" s="35"/>
      <c r="F56" s="36" t="s">
        <v>58</v>
      </c>
      <c r="G56" s="37" t="n"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customFormat="false" ht="12.75" hidden="false" customHeight="true" outlineLevel="0" collapsed="false">
      <c r="A57" s="34" t="s">
        <v>33</v>
      </c>
      <c r="B57" s="35" t="s">
        <v>62</v>
      </c>
      <c r="C57" s="35"/>
      <c r="D57" s="35"/>
      <c r="E57" s="35"/>
      <c r="F57" s="36" t="s">
        <v>58</v>
      </c>
      <c r="G57" s="37" t="n"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customFormat="false" ht="12.75" hidden="false" customHeight="true" outlineLevel="0" collapsed="false">
      <c r="A58" s="34" t="s">
        <v>35</v>
      </c>
      <c r="B58" s="35" t="s">
        <v>38</v>
      </c>
      <c r="C58" s="35"/>
      <c r="D58" s="35"/>
      <c r="E58" s="35"/>
      <c r="F58" s="36" t="s">
        <v>58</v>
      </c>
      <c r="G58" s="37" t="n"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customFormat="false" ht="12.75" hidden="false" customHeight="true" outlineLevel="0" collapsed="false">
      <c r="A59" s="31" t="s">
        <v>63</v>
      </c>
      <c r="B59" s="31"/>
      <c r="C59" s="31"/>
      <c r="D59" s="31"/>
      <c r="E59" s="31"/>
      <c r="F59" s="31"/>
      <c r="G59" s="38" t="n">
        <f aca="false">SUM(G53:G58)</f>
        <v>500.99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customFormat="false" ht="12.75" hidden="false" customHeight="true" outlineLevel="0" collapsed="false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customFormat="false" ht="12.75" hidden="false" customHeight="true" outlineLevel="0" collapsed="false">
      <c r="A61" s="31" t="s">
        <v>64</v>
      </c>
      <c r="B61" s="31"/>
      <c r="C61" s="31"/>
      <c r="D61" s="31"/>
      <c r="E61" s="31"/>
      <c r="F61" s="31"/>
      <c r="G61" s="31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customFormat="false" ht="12.75" hidden="false" customHeight="true" outlineLevel="0" collapsed="false">
      <c r="A62" s="39" t="s">
        <v>65</v>
      </c>
      <c r="B62" s="39"/>
      <c r="C62" s="39"/>
      <c r="D62" s="39"/>
      <c r="E62" s="39"/>
      <c r="F62" s="39"/>
      <c r="G62" s="33" t="s">
        <v>28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customFormat="false" ht="12.75" hidden="false" customHeight="true" outlineLevel="0" collapsed="false">
      <c r="A63" s="33" t="s">
        <v>66</v>
      </c>
      <c r="B63" s="35" t="s">
        <v>67</v>
      </c>
      <c r="C63" s="35"/>
      <c r="D63" s="35"/>
      <c r="E63" s="35"/>
      <c r="F63" s="35"/>
      <c r="G63" s="40" t="n">
        <f aca="false">G39</f>
        <v>274.07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customFormat="false" ht="12.75" hidden="false" customHeight="true" outlineLevel="0" collapsed="false">
      <c r="A64" s="33" t="s">
        <v>68</v>
      </c>
      <c r="B64" s="35" t="s">
        <v>69</v>
      </c>
      <c r="C64" s="35"/>
      <c r="D64" s="35"/>
      <c r="E64" s="35"/>
      <c r="F64" s="35"/>
      <c r="G64" s="40" t="n">
        <f aca="false">G50</f>
        <v>1008.65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customFormat="false" ht="12.75" hidden="false" customHeight="true" outlineLevel="0" collapsed="false">
      <c r="A65" s="33" t="s">
        <v>70</v>
      </c>
      <c r="B65" s="35" t="s">
        <v>71</v>
      </c>
      <c r="C65" s="35"/>
      <c r="D65" s="35"/>
      <c r="E65" s="35"/>
      <c r="F65" s="35"/>
      <c r="G65" s="40" t="n">
        <f aca="false">G59</f>
        <v>500.99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customFormat="false" ht="12.75" hidden="false" customHeight="true" outlineLevel="0" collapsed="false">
      <c r="A66" s="31" t="s">
        <v>72</v>
      </c>
      <c r="B66" s="31"/>
      <c r="C66" s="31"/>
      <c r="D66" s="31"/>
      <c r="E66" s="31"/>
      <c r="F66" s="31"/>
      <c r="G66" s="41" t="n">
        <f aca="false">SUM(G63:G65)</f>
        <v>1783.71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customFormat="false" ht="12.75" hidden="false" customHeight="true" outlineLevel="0" collapsed="fals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customFormat="false" ht="12.75" hidden="false" customHeight="true" outlineLevel="0" collapsed="false">
      <c r="A68" s="31" t="s">
        <v>73</v>
      </c>
      <c r="B68" s="31"/>
      <c r="C68" s="31"/>
      <c r="D68" s="31"/>
      <c r="E68" s="31"/>
      <c r="F68" s="31"/>
      <c r="G68" s="31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customFormat="false" ht="12.75" hidden="false" customHeight="true" outlineLevel="0" collapsed="false">
      <c r="A69" s="42" t="s">
        <v>74</v>
      </c>
      <c r="B69" s="42"/>
      <c r="C69" s="42"/>
      <c r="D69" s="42"/>
      <c r="E69" s="42"/>
      <c r="F69" s="34" t="s">
        <v>27</v>
      </c>
      <c r="G69" s="33" t="s">
        <v>28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customFormat="false" ht="12.75" hidden="false" customHeight="true" outlineLevel="0" collapsed="false">
      <c r="A70" s="34" t="s">
        <v>4</v>
      </c>
      <c r="B70" s="35" t="s">
        <v>75</v>
      </c>
      <c r="C70" s="35"/>
      <c r="D70" s="35"/>
      <c r="E70" s="35"/>
      <c r="F70" s="43" t="n">
        <v>0.0042</v>
      </c>
      <c r="G70" s="44" t="n">
        <f aca="false">G33*F70</f>
        <v>10.36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customFormat="false" ht="12.75" hidden="false" customHeight="true" outlineLevel="0" collapsed="false">
      <c r="A71" s="34" t="s">
        <v>6</v>
      </c>
      <c r="B71" s="35" t="s">
        <v>76</v>
      </c>
      <c r="C71" s="35"/>
      <c r="D71" s="35"/>
      <c r="E71" s="35"/>
      <c r="F71" s="45" t="n">
        <v>0.000336</v>
      </c>
      <c r="G71" s="44" t="n">
        <f aca="false">F71*G33</f>
        <v>0.83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customFormat="false" ht="12.75" hidden="false" customHeight="true" outlineLevel="0" collapsed="false">
      <c r="A72" s="34" t="s">
        <v>9</v>
      </c>
      <c r="B72" s="35" t="s">
        <v>77</v>
      </c>
      <c r="C72" s="35"/>
      <c r="D72" s="35"/>
      <c r="E72" s="35"/>
      <c r="F72" s="46" t="n">
        <v>0.00016</v>
      </c>
      <c r="G72" s="44" t="n">
        <f aca="false">F72*G33</f>
        <v>0.39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customFormat="false" ht="12.75" hidden="false" customHeight="true" outlineLevel="0" collapsed="false">
      <c r="A73" s="34" t="s">
        <v>11</v>
      </c>
      <c r="B73" s="35" t="s">
        <v>78</v>
      </c>
      <c r="C73" s="35"/>
      <c r="D73" s="35"/>
      <c r="E73" s="35"/>
      <c r="F73" s="43" t="n">
        <v>0.0194</v>
      </c>
      <c r="G73" s="44" t="n">
        <f aca="false">F73*G33</f>
        <v>47.86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customFormat="false" ht="12.75" hidden="false" customHeight="true" outlineLevel="0" collapsed="false">
      <c r="A74" s="47" t="s">
        <v>33</v>
      </c>
      <c r="B74" s="35" t="s">
        <v>79</v>
      </c>
      <c r="C74" s="35"/>
      <c r="D74" s="35"/>
      <c r="E74" s="35"/>
      <c r="F74" s="48" t="n">
        <v>0.0071</v>
      </c>
      <c r="G74" s="88" t="n">
        <f aca="false">F74*G33</f>
        <v>17.51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customFormat="false" ht="12.75" hidden="false" customHeight="true" outlineLevel="0" collapsed="false">
      <c r="A75" s="34" t="s">
        <v>35</v>
      </c>
      <c r="B75" s="35" t="s">
        <v>80</v>
      </c>
      <c r="C75" s="35"/>
      <c r="D75" s="35"/>
      <c r="E75" s="35"/>
      <c r="F75" s="46" t="n">
        <v>0.00078</v>
      </c>
      <c r="G75" s="44" t="n">
        <f aca="false">F75*G33</f>
        <v>1.92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customFormat="false" ht="12.75" hidden="false" customHeight="true" outlineLevel="0" collapsed="false">
      <c r="A76" s="42" t="s">
        <v>81</v>
      </c>
      <c r="B76" s="42"/>
      <c r="C76" s="42"/>
      <c r="D76" s="42"/>
      <c r="E76" s="42"/>
      <c r="F76" s="49" t="n">
        <f aca="false">SUM(F70:F75)</f>
        <v>0.032</v>
      </c>
      <c r="G76" s="50" t="n">
        <f aca="false">SUM(G70:G75)</f>
        <v>78.87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customFormat="false" ht="12.75" hidden="false" customHeight="true" outlineLevel="0" collapsed="fals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customFormat="false" ht="12.75" hidden="false" customHeight="true" outlineLevel="0" collapsed="false">
      <c r="A78" s="51" t="s">
        <v>82</v>
      </c>
      <c r="B78" s="51"/>
      <c r="C78" s="51"/>
      <c r="D78" s="51"/>
      <c r="E78" s="51"/>
      <c r="F78" s="51"/>
      <c r="G78" s="51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customFormat="false" ht="12.75" hidden="false" customHeight="true" outlineLevel="0" collapsed="false">
      <c r="A79" s="52" t="s">
        <v>83</v>
      </c>
      <c r="B79" s="52"/>
      <c r="C79" s="52"/>
      <c r="D79" s="52"/>
      <c r="E79" s="52"/>
      <c r="F79" s="17" t="s">
        <v>27</v>
      </c>
      <c r="G79" s="18" t="s">
        <v>28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customFormat="false" ht="12.75" hidden="false" customHeight="true" outlineLevel="0" collapsed="false">
      <c r="A80" s="17" t="s">
        <v>4</v>
      </c>
      <c r="B80" s="53" t="s">
        <v>84</v>
      </c>
      <c r="C80" s="53"/>
      <c r="D80" s="53"/>
      <c r="E80" s="53"/>
      <c r="F80" s="20" t="n">
        <v>0.0833</v>
      </c>
      <c r="G80" s="28" t="n">
        <f aca="false">F80*G33</f>
        <v>205.49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customFormat="false" ht="12.75" hidden="false" customHeight="true" outlineLevel="0" collapsed="false">
      <c r="A81" s="17" t="s">
        <v>6</v>
      </c>
      <c r="B81" s="53" t="s">
        <v>85</v>
      </c>
      <c r="C81" s="53"/>
      <c r="D81" s="53"/>
      <c r="E81" s="53"/>
      <c r="F81" s="20" t="n">
        <v>0.0082</v>
      </c>
      <c r="G81" s="28" t="n">
        <f aca="false">F81*G33</f>
        <v>20.23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customFormat="false" ht="12.75" hidden="false" customHeight="true" outlineLevel="0" collapsed="false">
      <c r="A82" s="17" t="s">
        <v>9</v>
      </c>
      <c r="B82" s="53" t="s">
        <v>86</v>
      </c>
      <c r="C82" s="53"/>
      <c r="D82" s="53"/>
      <c r="E82" s="53"/>
      <c r="F82" s="20" t="n">
        <v>0.0002</v>
      </c>
      <c r="G82" s="28" t="n">
        <f aca="false">F82*G33</f>
        <v>0.49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customFormat="false" ht="12.75" hidden="false" customHeight="true" outlineLevel="0" collapsed="false">
      <c r="A83" s="17" t="s">
        <v>11</v>
      </c>
      <c r="B83" s="53" t="s">
        <v>87</v>
      </c>
      <c r="C83" s="53"/>
      <c r="D83" s="53"/>
      <c r="E83" s="53"/>
      <c r="F83" s="20" t="n">
        <v>0.0003</v>
      </c>
      <c r="G83" s="28" t="n">
        <f aca="false">F83*G33</f>
        <v>0.74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customFormat="false" ht="12.75" hidden="false" customHeight="true" outlineLevel="0" collapsed="false">
      <c r="A84" s="17" t="s">
        <v>33</v>
      </c>
      <c r="B84" s="53" t="s">
        <v>88</v>
      </c>
      <c r="C84" s="53"/>
      <c r="D84" s="53"/>
      <c r="E84" s="53"/>
      <c r="F84" s="20" t="n">
        <v>0.0013</v>
      </c>
      <c r="G84" s="28" t="n">
        <f aca="false">F84*G33</f>
        <v>3.21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customFormat="false" ht="12.75" hidden="false" customHeight="true" outlineLevel="0" collapsed="false">
      <c r="A85" s="17" t="s">
        <v>35</v>
      </c>
      <c r="B85" s="53" t="s">
        <v>89</v>
      </c>
      <c r="C85" s="53"/>
      <c r="D85" s="53"/>
      <c r="E85" s="53"/>
      <c r="F85" s="20" t="n">
        <v>0</v>
      </c>
      <c r="G85" s="28" t="n">
        <f aca="false">F85*G33</f>
        <v>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customFormat="false" ht="12.75" hidden="false" customHeight="true" outlineLevel="0" collapsed="false">
      <c r="A86" s="52" t="s">
        <v>90</v>
      </c>
      <c r="B86" s="52"/>
      <c r="C86" s="52"/>
      <c r="D86" s="52"/>
      <c r="E86" s="52"/>
      <c r="F86" s="29" t="n">
        <f aca="false">SUM(F80:F85)</f>
        <v>0.0933</v>
      </c>
      <c r="G86" s="30" t="n">
        <f aca="false">SUM(G80:G85)</f>
        <v>230.16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customFormat="false" ht="12.75" hidden="false" customHeight="true" outlineLevel="0" collapsed="false">
      <c r="A87" s="27"/>
      <c r="B87" s="27"/>
      <c r="C87" s="27"/>
      <c r="D87" s="27"/>
      <c r="E87" s="27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customFormat="false" ht="12.75" hidden="false" customHeight="true" outlineLevel="0" collapsed="false">
      <c r="A88" s="52" t="s">
        <v>91</v>
      </c>
      <c r="B88" s="52"/>
      <c r="C88" s="52"/>
      <c r="D88" s="52"/>
      <c r="E88" s="52"/>
      <c r="F88" s="17" t="s">
        <v>27</v>
      </c>
      <c r="G88" s="18" t="s">
        <v>28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customFormat="false" ht="12.75" hidden="false" customHeight="true" outlineLevel="0" collapsed="false">
      <c r="A89" s="17" t="s">
        <v>4</v>
      </c>
      <c r="B89" s="53" t="s">
        <v>92</v>
      </c>
      <c r="C89" s="53"/>
      <c r="D89" s="53"/>
      <c r="E89" s="53"/>
      <c r="F89" s="20" t="n">
        <v>0</v>
      </c>
      <c r="G89" s="28" t="n"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customFormat="false" ht="12.75" hidden="false" customHeight="true" outlineLevel="0" collapsed="false">
      <c r="A90" s="52" t="s">
        <v>93</v>
      </c>
      <c r="B90" s="52"/>
      <c r="C90" s="52"/>
      <c r="D90" s="52"/>
      <c r="E90" s="52"/>
      <c r="F90" s="29" t="n">
        <v>0</v>
      </c>
      <c r="G90" s="30" t="n">
        <v>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customFormat="false" ht="12.75" hidden="false" customHeight="true" outlineLevel="0" collapsed="false">
      <c r="A91" s="27"/>
      <c r="B91" s="27"/>
      <c r="C91" s="27"/>
      <c r="D91" s="27"/>
      <c r="E91" s="27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customFormat="false" ht="12.75" hidden="false" customHeight="true" outlineLevel="0" collapsed="false">
      <c r="A92" s="54" t="s">
        <v>94</v>
      </c>
      <c r="B92" s="54"/>
      <c r="C92" s="54"/>
      <c r="D92" s="54"/>
      <c r="E92" s="54"/>
      <c r="F92" s="54"/>
      <c r="G92" s="5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customFormat="false" ht="12.75" hidden="false" customHeight="true" outlineLevel="0" collapsed="false">
      <c r="A93" s="52" t="s">
        <v>95</v>
      </c>
      <c r="B93" s="52"/>
      <c r="C93" s="52"/>
      <c r="D93" s="52"/>
      <c r="E93" s="52"/>
      <c r="F93" s="52"/>
      <c r="G93" s="18" t="s">
        <v>28</v>
      </c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customFormat="false" ht="12.75" hidden="false" customHeight="true" outlineLevel="0" collapsed="false">
      <c r="A94" s="18" t="s">
        <v>96</v>
      </c>
      <c r="B94" s="53" t="s">
        <v>85</v>
      </c>
      <c r="C94" s="53"/>
      <c r="D94" s="53"/>
      <c r="E94" s="53"/>
      <c r="F94" s="53"/>
      <c r="G94" s="55" t="n">
        <f aca="false">G86</f>
        <v>230.16</v>
      </c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customFormat="false" ht="12.75" hidden="false" customHeight="true" outlineLevel="0" collapsed="false">
      <c r="A95" s="18" t="s">
        <v>97</v>
      </c>
      <c r="B95" s="53" t="s">
        <v>98</v>
      </c>
      <c r="C95" s="53"/>
      <c r="D95" s="53"/>
      <c r="E95" s="53"/>
      <c r="F95" s="53"/>
      <c r="G95" s="55" t="n">
        <f aca="false">G90</f>
        <v>0</v>
      </c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customFormat="false" ht="12.75" hidden="false" customHeight="true" outlineLevel="0" collapsed="false">
      <c r="A96" s="52" t="s">
        <v>99</v>
      </c>
      <c r="B96" s="52"/>
      <c r="C96" s="52"/>
      <c r="D96" s="52"/>
      <c r="E96" s="52"/>
      <c r="F96" s="52"/>
      <c r="G96" s="30" t="n">
        <f aca="false">SUM(G94:G95)</f>
        <v>230.16</v>
      </c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customFormat="false" ht="12.75" hidden="false" customHeight="true" outlineLevel="0" collapsed="fals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customFormat="false" ht="12.75" hidden="false" customHeight="true" outlineLevel="0" collapsed="false">
      <c r="A98" s="56" t="s">
        <v>100</v>
      </c>
      <c r="B98" s="56"/>
      <c r="C98" s="56"/>
      <c r="D98" s="56"/>
      <c r="E98" s="56"/>
      <c r="F98" s="56"/>
      <c r="G98" s="56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customFormat="false" ht="12.75" hidden="false" customHeight="true" outlineLevel="0" collapsed="false">
      <c r="A99" s="57" t="n">
        <v>5</v>
      </c>
      <c r="B99" s="58" t="s">
        <v>101</v>
      </c>
      <c r="C99" s="58"/>
      <c r="D99" s="58"/>
      <c r="E99" s="58"/>
      <c r="F99" s="58"/>
      <c r="G99" s="59" t="s">
        <v>28</v>
      </c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customFormat="false" ht="12.75" hidden="false" customHeight="true" outlineLevel="0" collapsed="false">
      <c r="A100" s="17" t="s">
        <v>4</v>
      </c>
      <c r="B100" s="60" t="s">
        <v>102</v>
      </c>
      <c r="C100" s="60"/>
      <c r="D100" s="60"/>
      <c r="E100" s="60"/>
      <c r="F100" s="60"/>
      <c r="G100" s="61" t="n">
        <f aca="false">(38.5*2)/12</f>
        <v>6.42</v>
      </c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customFormat="false" ht="12.75" hidden="false" customHeight="true" outlineLevel="0" collapsed="false">
      <c r="A101" s="17" t="s">
        <v>6</v>
      </c>
      <c r="B101" s="60" t="s">
        <v>103</v>
      </c>
      <c r="C101" s="60"/>
      <c r="D101" s="60"/>
      <c r="E101" s="60"/>
      <c r="F101" s="60"/>
      <c r="G101" s="61" t="n">
        <f aca="false">(45*2)/12</f>
        <v>7.5</v>
      </c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customFormat="false" ht="12.75" hidden="false" customHeight="true" outlineLevel="0" collapsed="false">
      <c r="A102" s="17" t="s">
        <v>9</v>
      </c>
      <c r="B102" s="60" t="s">
        <v>104</v>
      </c>
      <c r="C102" s="60"/>
      <c r="D102" s="60"/>
      <c r="E102" s="60"/>
      <c r="F102" s="60"/>
      <c r="G102" s="61" t="n">
        <f aca="false">(18*2)/12</f>
        <v>3</v>
      </c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customFormat="false" ht="12.75" hidden="false" customHeight="true" outlineLevel="0" collapsed="false">
      <c r="A103" s="17" t="s">
        <v>11</v>
      </c>
      <c r="B103" s="60" t="s">
        <v>159</v>
      </c>
      <c r="C103" s="60"/>
      <c r="D103" s="60"/>
      <c r="E103" s="60"/>
      <c r="F103" s="60"/>
      <c r="G103" s="61" t="n">
        <f aca="false">(69*2)/12</f>
        <v>11.5</v>
      </c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customFormat="false" ht="12.75" hidden="false" customHeight="true" outlineLevel="0" collapsed="false">
      <c r="A104" s="95" t="s">
        <v>33</v>
      </c>
      <c r="B104" s="92" t="s">
        <v>38</v>
      </c>
      <c r="C104" s="92"/>
      <c r="D104" s="92"/>
      <c r="E104" s="92"/>
      <c r="F104" s="92"/>
      <c r="G104" s="6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customFormat="false" ht="12.75" hidden="false" customHeight="true" outlineLevel="0" collapsed="false">
      <c r="A105" s="18" t="s">
        <v>107</v>
      </c>
      <c r="B105" s="18"/>
      <c r="C105" s="18"/>
      <c r="D105" s="18"/>
      <c r="E105" s="18"/>
      <c r="F105" s="18"/>
      <c r="G105" s="64" t="n">
        <f aca="false">SUM(G100:G104)</f>
        <v>28.42</v>
      </c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customFormat="false" ht="12.75" hidden="false" customHeight="true" outlineLevel="0" collapsed="fals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customFormat="false" ht="12.75" hidden="false" customHeight="true" outlineLevel="0" collapsed="false">
      <c r="A107" s="51" t="s">
        <v>108</v>
      </c>
      <c r="B107" s="51"/>
      <c r="C107" s="51"/>
      <c r="D107" s="51"/>
      <c r="E107" s="51"/>
      <c r="F107" s="51"/>
      <c r="G107" s="51"/>
      <c r="H107" s="65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customFormat="false" ht="12.75" hidden="false" customHeight="true" outlineLevel="0" collapsed="false">
      <c r="A108" s="16" t="n">
        <v>6</v>
      </c>
      <c r="B108" s="66" t="s">
        <v>109</v>
      </c>
      <c r="C108" s="66"/>
      <c r="D108" s="66"/>
      <c r="E108" s="66"/>
      <c r="F108" s="17" t="s">
        <v>27</v>
      </c>
      <c r="G108" s="18" t="s">
        <v>28</v>
      </c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customFormat="false" ht="12.75" hidden="false" customHeight="true" outlineLevel="0" collapsed="false">
      <c r="A109" s="17" t="s">
        <v>4</v>
      </c>
      <c r="B109" s="67" t="s">
        <v>110</v>
      </c>
      <c r="C109" s="67"/>
      <c r="D109" s="67"/>
      <c r="E109" s="67"/>
      <c r="F109" s="20" t="n">
        <v>0.06</v>
      </c>
      <c r="G109" s="28" t="n">
        <f aca="false">G124*F109</f>
        <v>275.28</v>
      </c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customFormat="false" ht="12.75" hidden="false" customHeight="true" outlineLevel="0" collapsed="false">
      <c r="A110" s="17" t="s">
        <v>6</v>
      </c>
      <c r="B110" s="67" t="s">
        <v>111</v>
      </c>
      <c r="C110" s="67"/>
      <c r="D110" s="67"/>
      <c r="E110" s="67"/>
      <c r="F110" s="20" t="n">
        <v>0.0679</v>
      </c>
      <c r="G110" s="28" t="n">
        <f aca="false">G124*F110</f>
        <v>311.52</v>
      </c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customFormat="false" ht="12.75" hidden="false" customHeight="true" outlineLevel="0" collapsed="false">
      <c r="A111" s="17" t="s">
        <v>9</v>
      </c>
      <c r="B111" s="67" t="s">
        <v>145</v>
      </c>
      <c r="C111" s="67"/>
      <c r="D111" s="67"/>
      <c r="E111" s="67"/>
      <c r="F111" s="20"/>
      <c r="G111" s="28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customFormat="false" ht="12.75" hidden="false" customHeight="true" outlineLevel="0" collapsed="false">
      <c r="A112" s="17" t="s">
        <v>113</v>
      </c>
      <c r="B112" s="67" t="s">
        <v>114</v>
      </c>
      <c r="C112" s="67"/>
      <c r="D112" s="67"/>
      <c r="E112" s="67"/>
      <c r="F112" s="20" t="n">
        <v>0.0065</v>
      </c>
      <c r="G112" s="28" t="n">
        <f aca="false">G124*F112</f>
        <v>29.82</v>
      </c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customFormat="false" ht="12.75" hidden="false" customHeight="true" outlineLevel="0" collapsed="false">
      <c r="A113" s="17" t="s">
        <v>115</v>
      </c>
      <c r="B113" s="67" t="s">
        <v>116</v>
      </c>
      <c r="C113" s="67"/>
      <c r="D113" s="67"/>
      <c r="E113" s="67"/>
      <c r="F113" s="20" t="n">
        <v>0.03</v>
      </c>
      <c r="G113" s="28" t="n">
        <f aca="false">G124*F113</f>
        <v>137.64</v>
      </c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customFormat="false" ht="12.75" hidden="false" customHeight="true" outlineLevel="0" collapsed="false">
      <c r="A114" s="17" t="s">
        <v>117</v>
      </c>
      <c r="B114" s="67" t="s">
        <v>118</v>
      </c>
      <c r="C114" s="67"/>
      <c r="D114" s="67"/>
      <c r="E114" s="67"/>
      <c r="F114" s="20" t="n">
        <v>0.05</v>
      </c>
      <c r="G114" s="28" t="n">
        <f aca="false">G124*F114</f>
        <v>229.4</v>
      </c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customFormat="false" ht="12.75" hidden="false" customHeight="true" outlineLevel="0" collapsed="false">
      <c r="A115" s="52" t="s">
        <v>119</v>
      </c>
      <c r="B115" s="52"/>
      <c r="C115" s="52"/>
      <c r="D115" s="52"/>
      <c r="E115" s="52"/>
      <c r="F115" s="29" t="n">
        <f aca="false">SUM(F109:F114)</f>
        <v>0.2144</v>
      </c>
      <c r="G115" s="70" t="n">
        <f aca="false">SUM(G109:G114)</f>
        <v>983.66</v>
      </c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customFormat="false" ht="12.75" hidden="false" customHeight="true" outlineLevel="0" collapsed="fals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customFormat="false" ht="12.75" hidden="false" customHeight="true" outlineLevel="0" collapsed="false">
      <c r="A117" s="54" t="s">
        <v>120</v>
      </c>
      <c r="B117" s="54"/>
      <c r="C117" s="54"/>
      <c r="D117" s="54"/>
      <c r="E117" s="54"/>
      <c r="F117" s="54"/>
      <c r="G117" s="54"/>
      <c r="H117" s="71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customFormat="false" ht="12.75" hidden="false" customHeight="true" outlineLevel="0" collapsed="false">
      <c r="A118" s="52" t="s">
        <v>121</v>
      </c>
      <c r="B118" s="52"/>
      <c r="C118" s="52"/>
      <c r="D118" s="52"/>
      <c r="E118" s="52"/>
      <c r="F118" s="52"/>
      <c r="G118" s="18" t="s">
        <v>28</v>
      </c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customFormat="false" ht="12.75" hidden="false" customHeight="true" outlineLevel="0" collapsed="false">
      <c r="A119" s="17" t="s">
        <v>4</v>
      </c>
      <c r="B119" s="53" t="s">
        <v>25</v>
      </c>
      <c r="C119" s="53"/>
      <c r="D119" s="53"/>
      <c r="E119" s="53"/>
      <c r="F119" s="53"/>
      <c r="G119" s="72" t="n">
        <f aca="false">G33</f>
        <v>2466.83</v>
      </c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customFormat="false" ht="12.75" hidden="false" customHeight="true" outlineLevel="0" collapsed="false">
      <c r="A120" s="17" t="s">
        <v>6</v>
      </c>
      <c r="B120" s="53" t="s">
        <v>40</v>
      </c>
      <c r="C120" s="53"/>
      <c r="D120" s="53"/>
      <c r="E120" s="53"/>
      <c r="F120" s="53"/>
      <c r="G120" s="72" t="n">
        <f aca="false">G66</f>
        <v>1783.71</v>
      </c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customFormat="false" ht="12.75" hidden="false" customHeight="true" outlineLevel="0" collapsed="false">
      <c r="A121" s="17" t="s">
        <v>9</v>
      </c>
      <c r="B121" s="53" t="s">
        <v>73</v>
      </c>
      <c r="C121" s="53"/>
      <c r="D121" s="53"/>
      <c r="E121" s="53"/>
      <c r="F121" s="53"/>
      <c r="G121" s="28" t="n">
        <f aca="false">G76</f>
        <v>78.87</v>
      </c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customFormat="false" ht="12.75" hidden="false" customHeight="true" outlineLevel="0" collapsed="false">
      <c r="A122" s="17" t="s">
        <v>11</v>
      </c>
      <c r="B122" s="53" t="s">
        <v>82</v>
      </c>
      <c r="C122" s="53"/>
      <c r="D122" s="53"/>
      <c r="E122" s="53"/>
      <c r="F122" s="53"/>
      <c r="G122" s="28" t="n">
        <f aca="false">G96</f>
        <v>230.16</v>
      </c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customFormat="false" ht="12.75" hidden="false" customHeight="true" outlineLevel="0" collapsed="false">
      <c r="A123" s="17" t="s">
        <v>33</v>
      </c>
      <c r="B123" s="53" t="s">
        <v>100</v>
      </c>
      <c r="C123" s="53"/>
      <c r="D123" s="53"/>
      <c r="E123" s="53"/>
      <c r="F123" s="53"/>
      <c r="G123" s="28" t="n">
        <f aca="false">G105</f>
        <v>28.42</v>
      </c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customFormat="false" ht="12.75" hidden="false" customHeight="true" outlineLevel="0" collapsed="false">
      <c r="A124" s="73"/>
      <c r="B124" s="52" t="s">
        <v>122</v>
      </c>
      <c r="C124" s="52"/>
      <c r="D124" s="52"/>
      <c r="E124" s="52"/>
      <c r="F124" s="52"/>
      <c r="G124" s="74" t="n">
        <f aca="false">SUM(G119:G123)</f>
        <v>4587.99</v>
      </c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customFormat="false" ht="12.75" hidden="false" customHeight="true" outlineLevel="0" collapsed="false">
      <c r="A125" s="17" t="s">
        <v>35</v>
      </c>
      <c r="B125" s="53" t="s">
        <v>108</v>
      </c>
      <c r="C125" s="53"/>
      <c r="D125" s="53"/>
      <c r="E125" s="53"/>
      <c r="F125" s="53"/>
      <c r="G125" s="28" t="n">
        <f aca="false">G115</f>
        <v>983.66</v>
      </c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customFormat="false" ht="12.75" hidden="false" customHeight="true" outlineLevel="0" collapsed="false">
      <c r="A126" s="52" t="s">
        <v>123</v>
      </c>
      <c r="B126" s="52"/>
      <c r="C126" s="52"/>
      <c r="D126" s="52"/>
      <c r="E126" s="52"/>
      <c r="F126" s="52"/>
      <c r="G126" s="74" t="n">
        <f aca="false">G124+G125</f>
        <v>5571.65</v>
      </c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customFormat="false" ht="12.75" hidden="false" customHeight="true" outlineLevel="0" collapsed="false">
      <c r="A127" s="52" t="s">
        <v>161</v>
      </c>
      <c r="B127" s="52"/>
      <c r="C127" s="52"/>
      <c r="D127" s="52"/>
      <c r="E127" s="52"/>
      <c r="F127" s="52"/>
      <c r="G127" s="74" t="n">
        <f aca="false">G126*10</f>
        <v>55716.5</v>
      </c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customFormat="false" ht="12.75" hidden="false" customHeight="true" outlineLevel="0" collapsed="false">
      <c r="A128" s="52" t="s">
        <v>162</v>
      </c>
      <c r="B128" s="52"/>
      <c r="C128" s="52"/>
      <c r="D128" s="52"/>
      <c r="E128" s="52"/>
      <c r="F128" s="52"/>
      <c r="G128" s="74" t="n">
        <f aca="false">G127*12</f>
        <v>668598</v>
      </c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customFormat="false" ht="12.75" hidden="false" customHeight="true" outlineLevel="0" collapsed="false">
      <c r="A129" s="83" t="s">
        <v>126</v>
      </c>
      <c r="B129" s="83"/>
      <c r="C129" s="83"/>
      <c r="D129" s="83"/>
      <c r="E129" s="83"/>
      <c r="F129" s="83"/>
      <c r="G129" s="83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customFormat="false" ht="12.75" hidden="false" customHeight="true" outlineLevel="0" collapsed="false">
      <c r="A130" s="84" t="s">
        <v>127</v>
      </c>
      <c r="B130" s="84"/>
      <c r="C130" s="84"/>
      <c r="D130" s="84"/>
      <c r="E130" s="84"/>
      <c r="F130" s="84"/>
      <c r="G130" s="8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customFormat="false" ht="12.75" hidden="false" customHeight="true" outlineLevel="0" collapsed="false">
      <c r="A131" s="84" t="s">
        <v>128</v>
      </c>
      <c r="B131" s="84"/>
      <c r="C131" s="84"/>
      <c r="D131" s="84"/>
      <c r="E131" s="84"/>
      <c r="F131" s="84"/>
      <c r="G131" s="8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customFormat="false" ht="12.75" hidden="false" customHeight="true" outlineLevel="0" collapsed="false">
      <c r="A132" s="84" t="s">
        <v>129</v>
      </c>
      <c r="B132" s="84"/>
      <c r="C132" s="84"/>
      <c r="D132" s="84"/>
      <c r="E132" s="84"/>
      <c r="F132" s="84"/>
      <c r="G132" s="8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customFormat="false" ht="12.75" hidden="false" customHeight="true" outlineLevel="0" collapsed="false">
      <c r="A133" s="84" t="s">
        <v>130</v>
      </c>
      <c r="B133" s="84"/>
      <c r="C133" s="84"/>
      <c r="D133" s="84"/>
      <c r="E133" s="84"/>
      <c r="F133" s="84"/>
      <c r="G133" s="8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customFormat="false" ht="12.75" hidden="false" customHeight="true" outlineLevel="0" collapsed="false">
      <c r="A134" s="84" t="s">
        <v>131</v>
      </c>
      <c r="B134" s="84"/>
      <c r="C134" s="84"/>
      <c r="D134" s="84"/>
      <c r="E134" s="84"/>
      <c r="F134" s="84"/>
      <c r="G134" s="8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customFormat="false" ht="12.75" hidden="false" customHeight="true" outlineLevel="0" collapsed="false">
      <c r="A135" s="84" t="s">
        <v>132</v>
      </c>
      <c r="B135" s="84"/>
      <c r="C135" s="84"/>
      <c r="D135" s="84"/>
      <c r="E135" s="84"/>
      <c r="F135" s="84"/>
      <c r="G135" s="8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customFormat="false" ht="12.75" hidden="false" customHeight="true" outlineLevel="0" collapsed="false">
      <c r="A136" s="84" t="s">
        <v>133</v>
      </c>
      <c r="B136" s="84"/>
      <c r="C136" s="84"/>
      <c r="D136" s="84"/>
      <c r="E136" s="84"/>
      <c r="F136" s="84"/>
      <c r="G136" s="8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customFormat="false" ht="12.75" hidden="false" customHeight="true" outlineLevel="0" collapsed="false">
      <c r="A137" s="84" t="s">
        <v>134</v>
      </c>
      <c r="B137" s="84"/>
      <c r="C137" s="84"/>
      <c r="D137" s="84"/>
      <c r="E137" s="84"/>
      <c r="F137" s="84"/>
      <c r="G137" s="8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customFormat="false" ht="12.75" hidden="false" customHeight="true" outlineLevel="0" collapsed="false">
      <c r="A138" s="84" t="s">
        <v>135</v>
      </c>
      <c r="B138" s="84"/>
      <c r="C138" s="84"/>
      <c r="D138" s="84"/>
      <c r="E138" s="84"/>
      <c r="F138" s="84"/>
      <c r="G138" s="8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customFormat="false" ht="12.75" hidden="false" customHeight="true" outlineLevel="0" collapsed="false">
      <c r="A139" s="85" t="s">
        <v>136</v>
      </c>
      <c r="B139" s="85"/>
      <c r="C139" s="85"/>
      <c r="D139" s="85"/>
      <c r="E139" s="85"/>
      <c r="F139" s="85"/>
      <c r="G139" s="85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customFormat="false" ht="12.75" hidden="false" customHeight="true" outlineLevel="0" collapsed="false">
      <c r="A140" s="84" t="s">
        <v>137</v>
      </c>
      <c r="B140" s="84"/>
      <c r="C140" s="84"/>
      <c r="D140" s="84"/>
      <c r="E140" s="84"/>
      <c r="F140" s="84"/>
      <c r="G140" s="8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customFormat="false" ht="12.75" hidden="false" customHeight="true" outlineLevel="0" collapsed="false">
      <c r="A141" s="86" t="s">
        <v>138</v>
      </c>
      <c r="B141" s="86"/>
      <c r="C141" s="86"/>
      <c r="D141" s="86"/>
      <c r="E141" s="86"/>
      <c r="F141" s="86"/>
      <c r="G141" s="86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</sheetData>
  <mergeCells count="144">
    <mergeCell ref="C1:G1"/>
    <mergeCell ref="C2:G2"/>
    <mergeCell ref="C3:G3"/>
    <mergeCell ref="A7:G7"/>
    <mergeCell ref="B8:E8"/>
    <mergeCell ref="F8:G8"/>
    <mergeCell ref="B9:E9"/>
    <mergeCell ref="F9:G9"/>
    <mergeCell ref="B10:E10"/>
    <mergeCell ref="F10:G10"/>
    <mergeCell ref="B11:E11"/>
    <mergeCell ref="F11:G11"/>
    <mergeCell ref="A12:G12"/>
    <mergeCell ref="A13:G13"/>
    <mergeCell ref="A14:B14"/>
    <mergeCell ref="C14:D14"/>
    <mergeCell ref="E14:G14"/>
    <mergeCell ref="A15:B15"/>
    <mergeCell ref="C15:D15"/>
    <mergeCell ref="E15:G15"/>
    <mergeCell ref="A16:G16"/>
    <mergeCell ref="A17:G17"/>
    <mergeCell ref="B18:E18"/>
    <mergeCell ref="F18:G18"/>
    <mergeCell ref="B19:E19"/>
    <mergeCell ref="F19:G19"/>
    <mergeCell ref="B20:E20"/>
    <mergeCell ref="F20:G20"/>
    <mergeCell ref="B21:E21"/>
    <mergeCell ref="F21:G21"/>
    <mergeCell ref="B22:E22"/>
    <mergeCell ref="F22:G22"/>
    <mergeCell ref="A23:G23"/>
    <mergeCell ref="A24:G24"/>
    <mergeCell ref="B25:E25"/>
    <mergeCell ref="B26:E26"/>
    <mergeCell ref="B27:E27"/>
    <mergeCell ref="B28:E28"/>
    <mergeCell ref="B29:E29"/>
    <mergeCell ref="B30:E30"/>
    <mergeCell ref="B31:E31"/>
    <mergeCell ref="B32:E32"/>
    <mergeCell ref="A33:F33"/>
    <mergeCell ref="A34:G34"/>
    <mergeCell ref="A35:G35"/>
    <mergeCell ref="A36:E36"/>
    <mergeCell ref="B37:E37"/>
    <mergeCell ref="B38:E38"/>
    <mergeCell ref="A39:E39"/>
    <mergeCell ref="A40:G40"/>
    <mergeCell ref="A41:E41"/>
    <mergeCell ref="B42:E42"/>
    <mergeCell ref="B43:E43"/>
    <mergeCell ref="B44:E44"/>
    <mergeCell ref="B45:E45"/>
    <mergeCell ref="B46:E46"/>
    <mergeCell ref="B47:E47"/>
    <mergeCell ref="B48:E48"/>
    <mergeCell ref="B49:E49"/>
    <mergeCell ref="A50:E50"/>
    <mergeCell ref="A52:E52"/>
    <mergeCell ref="B53:E53"/>
    <mergeCell ref="B54:E54"/>
    <mergeCell ref="B55:E55"/>
    <mergeCell ref="B56:E56"/>
    <mergeCell ref="B57:E57"/>
    <mergeCell ref="B58:E58"/>
    <mergeCell ref="A59:F59"/>
    <mergeCell ref="A61:G61"/>
    <mergeCell ref="A62:F62"/>
    <mergeCell ref="B63:F63"/>
    <mergeCell ref="B64:F64"/>
    <mergeCell ref="B65:F65"/>
    <mergeCell ref="A66:F66"/>
    <mergeCell ref="A68:G68"/>
    <mergeCell ref="A69:E69"/>
    <mergeCell ref="B70:E70"/>
    <mergeCell ref="B71:E71"/>
    <mergeCell ref="B72:E72"/>
    <mergeCell ref="B73:E73"/>
    <mergeCell ref="B74:E74"/>
    <mergeCell ref="B75:E75"/>
    <mergeCell ref="A76:E76"/>
    <mergeCell ref="A78:G78"/>
    <mergeCell ref="A79:E79"/>
    <mergeCell ref="B80:E80"/>
    <mergeCell ref="B81:E81"/>
    <mergeCell ref="B82:E82"/>
    <mergeCell ref="B83:E83"/>
    <mergeCell ref="B84:E84"/>
    <mergeCell ref="B85:E85"/>
    <mergeCell ref="A86:E86"/>
    <mergeCell ref="A87:E87"/>
    <mergeCell ref="A88:E88"/>
    <mergeCell ref="B89:E89"/>
    <mergeCell ref="A90:E90"/>
    <mergeCell ref="A91:E91"/>
    <mergeCell ref="A92:G92"/>
    <mergeCell ref="A93:F93"/>
    <mergeCell ref="B94:F94"/>
    <mergeCell ref="B95:F95"/>
    <mergeCell ref="A96:F96"/>
    <mergeCell ref="A98:G98"/>
    <mergeCell ref="B99:F99"/>
    <mergeCell ref="B100:F100"/>
    <mergeCell ref="B101:F101"/>
    <mergeCell ref="B102:F102"/>
    <mergeCell ref="B103:F103"/>
    <mergeCell ref="B104:F104"/>
    <mergeCell ref="A105:F105"/>
    <mergeCell ref="A107:G107"/>
    <mergeCell ref="B108:E108"/>
    <mergeCell ref="B109:E109"/>
    <mergeCell ref="B110:E110"/>
    <mergeCell ref="B111:E111"/>
    <mergeCell ref="B112:E112"/>
    <mergeCell ref="B113:E113"/>
    <mergeCell ref="B114:E114"/>
    <mergeCell ref="A115:E115"/>
    <mergeCell ref="A117:G117"/>
    <mergeCell ref="A118:F118"/>
    <mergeCell ref="B119:F119"/>
    <mergeCell ref="B120:F120"/>
    <mergeCell ref="B121:F121"/>
    <mergeCell ref="B122:F122"/>
    <mergeCell ref="B123:F123"/>
    <mergeCell ref="B124:F124"/>
    <mergeCell ref="B125:F125"/>
    <mergeCell ref="A126:F126"/>
    <mergeCell ref="A127:F127"/>
    <mergeCell ref="A128:F128"/>
    <mergeCell ref="A129:G129"/>
    <mergeCell ref="A130:G130"/>
    <mergeCell ref="A131:G131"/>
    <mergeCell ref="A132:G132"/>
    <mergeCell ref="A133:G133"/>
    <mergeCell ref="A134:G134"/>
    <mergeCell ref="A135:G135"/>
    <mergeCell ref="A136:G136"/>
    <mergeCell ref="A137:G137"/>
    <mergeCell ref="A138:G138"/>
    <mergeCell ref="A139:G139"/>
    <mergeCell ref="A140:G140"/>
    <mergeCell ref="A141:G14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6" man="true" max="16383" min="0"/>
  </rowBreaks>
  <colBreaks count="1" manualBreakCount="1">
    <brk id="7" man="true" max="65535" min="0"/>
  </colBreaks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141"/>
  <sheetViews>
    <sheetView showFormulas="false" showGridLines="true" showRowColHeaders="true" showZeros="true" rightToLeft="false" tabSelected="false" showOutlineSymbols="true" defaultGridColor="true" view="normal" topLeftCell="A40" colorId="64" zoomScale="100" zoomScaleNormal="100" zoomScalePageLayoutView="100" workbookViewId="0">
      <selection pane="topLeft" activeCell="G118" activeCellId="0" sqref="G118"/>
    </sheetView>
  </sheetViews>
  <sheetFormatPr defaultRowHeight="12.8" outlineLevelRow="0" outlineLevelCol="0"/>
  <cols>
    <col collapsed="false" customWidth="true" hidden="false" outlineLevel="0" max="3" min="1" style="0" width="12.83"/>
    <col collapsed="false" customWidth="true" hidden="false" outlineLevel="0" max="4" min="4" style="0" width="7.38"/>
    <col collapsed="false" customWidth="true" hidden="false" outlineLevel="0" max="5" min="5" style="0" width="20.1"/>
    <col collapsed="false" customWidth="true" hidden="false" outlineLevel="0" max="6" min="6" style="0" width="12.83"/>
    <col collapsed="false" customWidth="true" hidden="false" outlineLevel="0" max="7" min="7" style="0" width="28.74"/>
    <col collapsed="false" customWidth="true" hidden="false" outlineLevel="0" max="1025" min="8" style="0" width="12.83"/>
  </cols>
  <sheetData>
    <row r="1" customFormat="false" ht="12.8" hidden="false" customHeight="false" outlineLevel="0" collapsed="false">
      <c r="C1" s="0" t="s">
        <v>0</v>
      </c>
    </row>
    <row r="2" customFormat="false" ht="12.8" hidden="false" customHeight="false" outlineLevel="0" collapsed="false">
      <c r="C2" s="0" t="s">
        <v>139</v>
      </c>
    </row>
    <row r="3" customFormat="false" ht="12.8" hidden="false" customHeight="false" outlineLevel="0" collapsed="false">
      <c r="C3" s="0" t="s">
        <v>140</v>
      </c>
    </row>
    <row r="6" customFormat="false" ht="12.8" hidden="false" customHeight="false" outlineLevel="0" collapsed="false">
      <c r="A6" s="98" t="s">
        <v>3</v>
      </c>
      <c r="B6" s="98"/>
      <c r="C6" s="98"/>
      <c r="D6" s="98"/>
      <c r="E6" s="98"/>
      <c r="F6" s="98"/>
      <c r="G6" s="98"/>
    </row>
    <row r="7" customFormat="false" ht="12.8" hidden="false" customHeight="false" outlineLevel="0" collapsed="false">
      <c r="A7" s="99" t="s">
        <v>4</v>
      </c>
      <c r="B7" s="0" t="s">
        <v>5</v>
      </c>
      <c r="G7" s="100"/>
    </row>
    <row r="8" customFormat="false" ht="12.8" hidden="false" customHeight="false" outlineLevel="0" collapsed="false">
      <c r="A8" s="99" t="s">
        <v>6</v>
      </c>
      <c r="B8" s="0" t="s">
        <v>7</v>
      </c>
      <c r="F8" s="0" t="s">
        <v>8</v>
      </c>
      <c r="G8" s="100"/>
    </row>
    <row r="9" customFormat="false" ht="12.8" hidden="false" customHeight="false" outlineLevel="0" collapsed="false">
      <c r="A9" s="99" t="s">
        <v>9</v>
      </c>
      <c r="B9" s="0" t="s">
        <v>10</v>
      </c>
      <c r="F9" s="0" t="n">
        <v>2019</v>
      </c>
      <c r="G9" s="100"/>
    </row>
    <row r="10" customFormat="false" ht="12.8" hidden="false" customHeight="false" outlineLevel="0" collapsed="false">
      <c r="A10" s="99" t="s">
        <v>11</v>
      </c>
      <c r="B10" s="0" t="s">
        <v>12</v>
      </c>
      <c r="F10" s="0" t="n">
        <v>12</v>
      </c>
      <c r="G10" s="100"/>
    </row>
    <row r="11" customFormat="false" ht="12.8" hidden="false" customHeight="false" outlineLevel="0" collapsed="false">
      <c r="A11" s="99"/>
      <c r="G11" s="100"/>
    </row>
    <row r="12" customFormat="false" ht="12.8" hidden="false" customHeight="false" outlineLevel="0" collapsed="false">
      <c r="A12" s="99" t="s">
        <v>13</v>
      </c>
      <c r="G12" s="100"/>
    </row>
    <row r="13" customFormat="false" ht="12.8" hidden="false" customHeight="false" outlineLevel="0" collapsed="false">
      <c r="A13" s="99" t="s">
        <v>14</v>
      </c>
      <c r="C13" s="0" t="s">
        <v>15</v>
      </c>
      <c r="E13" s="101" t="s">
        <v>16</v>
      </c>
      <c r="F13" s="101"/>
      <c r="G13" s="101"/>
    </row>
    <row r="14" customFormat="false" ht="12.8" hidden="false" customHeight="false" outlineLevel="0" collapsed="false">
      <c r="A14" s="99"/>
      <c r="G14" s="100"/>
    </row>
    <row r="15" customFormat="false" ht="12.8" hidden="false" customHeight="false" outlineLevel="0" collapsed="false">
      <c r="A15" s="99" t="s">
        <v>165</v>
      </c>
      <c r="C15" s="0" t="s">
        <v>18</v>
      </c>
      <c r="E15" s="0" t="n">
        <v>10</v>
      </c>
      <c r="G15" s="100"/>
    </row>
    <row r="16" customFormat="false" ht="12.8" hidden="false" customHeight="false" outlineLevel="0" collapsed="false">
      <c r="A16" s="99"/>
      <c r="G16" s="100"/>
    </row>
    <row r="17" customFormat="false" ht="12.8" hidden="false" customHeight="false" outlineLevel="0" collapsed="false">
      <c r="A17" s="99" t="s">
        <v>19</v>
      </c>
      <c r="G17" s="100"/>
    </row>
    <row r="18" customFormat="false" ht="12.8" hidden="false" customHeight="false" outlineLevel="0" collapsed="false">
      <c r="A18" s="99" t="n">
        <v>1</v>
      </c>
      <c r="B18" s="0" t="s">
        <v>20</v>
      </c>
      <c r="F18" s="0" t="str">
        <f aca="false">F21</f>
        <v>Cobrador de Ônibus</v>
      </c>
      <c r="G18" s="100"/>
    </row>
    <row r="19" customFormat="false" ht="12.8" hidden="false" customHeight="false" outlineLevel="0" collapsed="false">
      <c r="A19" s="99" t="n">
        <v>2</v>
      </c>
      <c r="B19" s="0" t="s">
        <v>21</v>
      </c>
      <c r="F19" s="0" t="s">
        <v>166</v>
      </c>
      <c r="G19" s="100"/>
    </row>
    <row r="20" customFormat="false" ht="12.8" hidden="false" customHeight="false" outlineLevel="0" collapsed="false">
      <c r="A20" s="99" t="n">
        <v>3</v>
      </c>
      <c r="B20" s="0" t="s">
        <v>22</v>
      </c>
      <c r="F20" s="0" t="n">
        <v>1413.89</v>
      </c>
      <c r="G20" s="100"/>
    </row>
    <row r="21" customFormat="false" ht="12.8" hidden="false" customHeight="false" outlineLevel="0" collapsed="false">
      <c r="A21" s="99" t="n">
        <v>4</v>
      </c>
      <c r="B21" s="0" t="s">
        <v>23</v>
      </c>
      <c r="F21" s="0" t="s">
        <v>165</v>
      </c>
      <c r="G21" s="100"/>
    </row>
    <row r="22" customFormat="false" ht="12.8" hidden="false" customHeight="false" outlineLevel="0" collapsed="false">
      <c r="A22" s="99" t="n">
        <v>5</v>
      </c>
      <c r="B22" s="0" t="s">
        <v>24</v>
      </c>
      <c r="F22" s="0" t="n">
        <v>43891</v>
      </c>
      <c r="G22" s="100"/>
    </row>
    <row r="23" customFormat="false" ht="12.8" hidden="false" customHeight="false" outlineLevel="0" collapsed="false">
      <c r="A23" s="99"/>
      <c r="G23" s="100"/>
    </row>
    <row r="24" customFormat="false" ht="12.8" hidden="false" customHeight="false" outlineLevel="0" collapsed="false">
      <c r="A24" s="99" t="s">
        <v>25</v>
      </c>
      <c r="G24" s="100"/>
    </row>
    <row r="25" customFormat="false" ht="12.8" hidden="false" customHeight="false" outlineLevel="0" collapsed="false">
      <c r="A25" s="99" t="n">
        <v>1</v>
      </c>
      <c r="B25" s="0" t="s">
        <v>26</v>
      </c>
      <c r="F25" s="0" t="s">
        <v>27</v>
      </c>
      <c r="G25" s="100" t="s">
        <v>28</v>
      </c>
    </row>
    <row r="26" customFormat="false" ht="12.8" hidden="false" customHeight="false" outlineLevel="0" collapsed="false">
      <c r="A26" s="99" t="s">
        <v>4</v>
      </c>
      <c r="B26" s="0" t="s">
        <v>29</v>
      </c>
      <c r="G26" s="102" t="n">
        <v>1217</v>
      </c>
    </row>
    <row r="27" customFormat="false" ht="12.8" hidden="false" customHeight="false" outlineLevel="0" collapsed="false">
      <c r="A27" s="99" t="s">
        <v>6</v>
      </c>
      <c r="B27" s="0" t="s">
        <v>30</v>
      </c>
      <c r="F27" s="0" t="n">
        <v>0</v>
      </c>
      <c r="G27" s="100" t="n">
        <f aca="false">F27*$G$26</f>
        <v>0</v>
      </c>
    </row>
    <row r="28" customFormat="false" ht="12.8" hidden="false" customHeight="false" outlineLevel="0" collapsed="false">
      <c r="A28" s="99" t="s">
        <v>9</v>
      </c>
      <c r="B28" s="0" t="s">
        <v>31</v>
      </c>
      <c r="F28" s="0" t="n">
        <v>0</v>
      </c>
      <c r="G28" s="100" t="n">
        <f aca="false">F28*$G$26</f>
        <v>0</v>
      </c>
    </row>
    <row r="29" customFormat="false" ht="12.8" hidden="false" customHeight="false" outlineLevel="0" collapsed="false">
      <c r="A29" s="99" t="s">
        <v>11</v>
      </c>
      <c r="B29" s="0" t="s">
        <v>32</v>
      </c>
      <c r="F29" s="0" t="n">
        <v>0</v>
      </c>
      <c r="G29" s="100" t="n">
        <f aca="false">F29*$G$26</f>
        <v>0</v>
      </c>
    </row>
    <row r="30" customFormat="false" ht="12.8" hidden="false" customHeight="false" outlineLevel="0" collapsed="false">
      <c r="A30" s="99" t="s">
        <v>33</v>
      </c>
      <c r="B30" s="0" t="s">
        <v>34</v>
      </c>
      <c r="F30" s="0" t="n">
        <v>0</v>
      </c>
      <c r="G30" s="100" t="n">
        <f aca="false">F30*$G$26</f>
        <v>0</v>
      </c>
    </row>
    <row r="31" customFormat="false" ht="12.8" hidden="false" customHeight="false" outlineLevel="0" collapsed="false">
      <c r="A31" s="99" t="s">
        <v>35</v>
      </c>
      <c r="B31" s="0" t="s">
        <v>36</v>
      </c>
      <c r="F31" s="0" t="n">
        <v>0</v>
      </c>
      <c r="G31" s="100" t="n">
        <f aca="false">F31*$G$26</f>
        <v>0</v>
      </c>
    </row>
    <row r="32" customFormat="false" ht="12.8" hidden="false" customHeight="false" outlineLevel="0" collapsed="false">
      <c r="A32" s="99" t="s">
        <v>37</v>
      </c>
      <c r="B32" s="0" t="s">
        <v>38</v>
      </c>
      <c r="F32" s="0" t="n">
        <v>0</v>
      </c>
      <c r="G32" s="100" t="n">
        <f aca="false">F32*$G$26</f>
        <v>0</v>
      </c>
    </row>
    <row r="33" customFormat="false" ht="12.8" hidden="false" customHeight="false" outlineLevel="0" collapsed="false">
      <c r="A33" s="99" t="s">
        <v>39</v>
      </c>
      <c r="G33" s="102" t="n">
        <f aca="false">G26</f>
        <v>1217</v>
      </c>
    </row>
    <row r="34" customFormat="false" ht="12.8" hidden="false" customHeight="false" outlineLevel="0" collapsed="false">
      <c r="A34" s="99"/>
      <c r="G34" s="100"/>
    </row>
    <row r="35" customFormat="false" ht="12.8" hidden="false" customHeight="false" outlineLevel="0" collapsed="false">
      <c r="A35" s="99" t="s">
        <v>40</v>
      </c>
      <c r="G35" s="100"/>
    </row>
    <row r="36" customFormat="false" ht="12.8" hidden="false" customHeight="false" outlineLevel="0" collapsed="false">
      <c r="A36" s="99" t="s">
        <v>41</v>
      </c>
      <c r="F36" s="0" t="s">
        <v>27</v>
      </c>
      <c r="G36" s="100" t="s">
        <v>28</v>
      </c>
    </row>
    <row r="37" customFormat="false" ht="12.8" hidden="false" customHeight="false" outlineLevel="0" collapsed="false">
      <c r="A37" s="99" t="s">
        <v>4</v>
      </c>
      <c r="B37" s="0" t="s">
        <v>42</v>
      </c>
      <c r="F37" s="0" t="n">
        <v>0.0833</v>
      </c>
      <c r="G37" s="100" t="n">
        <f aca="false">F37*G33</f>
        <v>101.38</v>
      </c>
    </row>
    <row r="38" customFormat="false" ht="13.45" hidden="false" customHeight="false" outlineLevel="0" collapsed="false">
      <c r="A38" s="99" t="s">
        <v>6</v>
      </c>
      <c r="B38" s="103" t="s">
        <v>43</v>
      </c>
      <c r="F38" s="0" t="n">
        <v>0.0278</v>
      </c>
      <c r="G38" s="100" t="n">
        <f aca="false">F38*G33</f>
        <v>33.83</v>
      </c>
    </row>
    <row r="39" customFormat="false" ht="12.8" hidden="false" customHeight="false" outlineLevel="0" collapsed="false">
      <c r="A39" s="99" t="s">
        <v>44</v>
      </c>
      <c r="F39" s="0" t="n">
        <f aca="false">SUM(F37:F38)</f>
        <v>0.1111</v>
      </c>
      <c r="G39" s="100" t="n">
        <f aca="false">G37+G38</f>
        <v>135.21</v>
      </c>
    </row>
    <row r="40" customFormat="false" ht="12.8" hidden="false" customHeight="false" outlineLevel="0" collapsed="false">
      <c r="A40" s="99"/>
      <c r="G40" s="100"/>
    </row>
    <row r="41" customFormat="false" ht="12.8" hidden="false" customHeight="false" outlineLevel="0" collapsed="false">
      <c r="A41" s="99" t="s">
        <v>45</v>
      </c>
      <c r="F41" s="0" t="s">
        <v>27</v>
      </c>
      <c r="G41" s="100" t="s">
        <v>28</v>
      </c>
    </row>
    <row r="42" customFormat="false" ht="12.8" hidden="false" customHeight="false" outlineLevel="0" collapsed="false">
      <c r="A42" s="99" t="s">
        <v>4</v>
      </c>
      <c r="B42" s="0" t="s">
        <v>46</v>
      </c>
      <c r="F42" s="0" t="n">
        <v>0.2</v>
      </c>
      <c r="G42" s="100" t="n">
        <f aca="false">($G$33+$G$39)*F42</f>
        <v>270.44</v>
      </c>
    </row>
    <row r="43" customFormat="false" ht="12.8" hidden="false" customHeight="false" outlineLevel="0" collapsed="false">
      <c r="A43" s="99" t="s">
        <v>6</v>
      </c>
      <c r="B43" s="0" t="s">
        <v>47</v>
      </c>
      <c r="F43" s="0" t="n">
        <v>0.025</v>
      </c>
      <c r="G43" s="100" t="n">
        <f aca="false">($G$33+$G$39)*F43</f>
        <v>33.81</v>
      </c>
    </row>
    <row r="44" customFormat="false" ht="12.8" hidden="false" customHeight="false" outlineLevel="0" collapsed="false">
      <c r="A44" s="99" t="s">
        <v>9</v>
      </c>
      <c r="B44" s="0" t="s">
        <v>48</v>
      </c>
      <c r="F44" s="0" t="n">
        <v>0.03</v>
      </c>
      <c r="G44" s="100" t="n">
        <f aca="false">($G$33+$G$39)*F44</f>
        <v>40.57</v>
      </c>
    </row>
    <row r="45" customFormat="false" ht="12.8" hidden="false" customHeight="false" outlineLevel="0" collapsed="false">
      <c r="A45" s="99" t="s">
        <v>11</v>
      </c>
      <c r="B45" s="0" t="s">
        <v>49</v>
      </c>
      <c r="F45" s="0" t="n">
        <v>0.015</v>
      </c>
      <c r="G45" s="100" t="n">
        <f aca="false">($G$33+$G$39)*F45</f>
        <v>20.28</v>
      </c>
    </row>
    <row r="46" customFormat="false" ht="12.8" hidden="false" customHeight="false" outlineLevel="0" collapsed="false">
      <c r="A46" s="99" t="s">
        <v>33</v>
      </c>
      <c r="B46" s="0" t="s">
        <v>50</v>
      </c>
      <c r="F46" s="0" t="n">
        <v>0.01</v>
      </c>
      <c r="G46" s="100" t="n">
        <f aca="false">($G$33+$G$39)*F46</f>
        <v>13.52</v>
      </c>
    </row>
    <row r="47" customFormat="false" ht="12.8" hidden="false" customHeight="false" outlineLevel="0" collapsed="false">
      <c r="A47" s="99" t="s">
        <v>35</v>
      </c>
      <c r="B47" s="0" t="s">
        <v>51</v>
      </c>
      <c r="F47" s="0" t="n">
        <v>0.006</v>
      </c>
      <c r="G47" s="100" t="n">
        <f aca="false">($G$33+$G$39)*F47</f>
        <v>8.11</v>
      </c>
    </row>
    <row r="48" customFormat="false" ht="12.8" hidden="false" customHeight="false" outlineLevel="0" collapsed="false">
      <c r="A48" s="99" t="s">
        <v>37</v>
      </c>
      <c r="B48" s="0" t="s">
        <v>52</v>
      </c>
      <c r="F48" s="0" t="n">
        <v>0.002</v>
      </c>
      <c r="G48" s="100" t="n">
        <f aca="false">($G$33+$G$39)*F48</f>
        <v>2.7</v>
      </c>
    </row>
    <row r="49" customFormat="false" ht="12.8" hidden="false" customHeight="false" outlineLevel="0" collapsed="false">
      <c r="A49" s="99" t="s">
        <v>53</v>
      </c>
      <c r="B49" s="0" t="s">
        <v>54</v>
      </c>
      <c r="F49" s="0" t="n">
        <v>0.08</v>
      </c>
      <c r="G49" s="100" t="n">
        <f aca="false">($G$33+$G$39)*F49</f>
        <v>108.18</v>
      </c>
    </row>
    <row r="50" customFormat="false" ht="12.8" hidden="false" customHeight="false" outlineLevel="0" collapsed="false">
      <c r="A50" s="99" t="s">
        <v>55</v>
      </c>
      <c r="F50" s="0" t="n">
        <v>0.368</v>
      </c>
      <c r="G50" s="100" t="n">
        <f aca="false">SUM(G42:G49)</f>
        <v>497.61</v>
      </c>
    </row>
    <row r="51" customFormat="false" ht="12.8" hidden="false" customHeight="false" outlineLevel="0" collapsed="false">
      <c r="A51" s="99"/>
      <c r="G51" s="100"/>
    </row>
    <row r="52" customFormat="false" ht="12.8" hidden="false" customHeight="false" outlineLevel="0" collapsed="false">
      <c r="A52" s="99" t="s">
        <v>56</v>
      </c>
      <c r="G52" s="100" t="s">
        <v>28</v>
      </c>
    </row>
    <row r="53" customFormat="false" ht="12.8" hidden="false" customHeight="false" outlineLevel="0" collapsed="false">
      <c r="A53" s="99" t="s">
        <v>4</v>
      </c>
      <c r="B53" s="0" t="s">
        <v>57</v>
      </c>
      <c r="F53" s="0" t="s">
        <v>58</v>
      </c>
      <c r="G53" s="100" t="n">
        <f aca="false">(22*5*2)-(G26*0.06)</f>
        <v>146.98</v>
      </c>
    </row>
    <row r="54" customFormat="false" ht="12.8" hidden="false" customHeight="false" outlineLevel="0" collapsed="false">
      <c r="A54" s="99" t="s">
        <v>6</v>
      </c>
      <c r="B54" s="0" t="s">
        <v>167</v>
      </c>
      <c r="F54" s="0" t="s">
        <v>58</v>
      </c>
      <c r="G54" s="100"/>
    </row>
    <row r="55" customFormat="false" ht="12.8" hidden="false" customHeight="false" outlineLevel="0" collapsed="false">
      <c r="A55" s="99" t="s">
        <v>9</v>
      </c>
      <c r="B55" s="0" t="s">
        <v>60</v>
      </c>
      <c r="F55" s="0" t="s">
        <v>58</v>
      </c>
      <c r="G55" s="100" t="n">
        <v>0</v>
      </c>
    </row>
    <row r="56" customFormat="false" ht="12.8" hidden="false" customHeight="false" outlineLevel="0" collapsed="false">
      <c r="A56" s="99" t="s">
        <v>11</v>
      </c>
      <c r="B56" s="0" t="s">
        <v>61</v>
      </c>
      <c r="F56" s="0" t="s">
        <v>58</v>
      </c>
      <c r="G56" s="100" t="n">
        <v>0</v>
      </c>
    </row>
    <row r="57" customFormat="false" ht="12.8" hidden="false" customHeight="false" outlineLevel="0" collapsed="false">
      <c r="A57" s="99" t="s">
        <v>33</v>
      </c>
      <c r="B57" s="0" t="s">
        <v>62</v>
      </c>
      <c r="F57" s="0" t="s">
        <v>58</v>
      </c>
      <c r="G57" s="100" t="n">
        <v>0</v>
      </c>
    </row>
    <row r="58" customFormat="false" ht="12.8" hidden="false" customHeight="false" outlineLevel="0" collapsed="false">
      <c r="A58" s="99" t="s">
        <v>35</v>
      </c>
      <c r="B58" s="0" t="s">
        <v>38</v>
      </c>
      <c r="F58" s="0" t="s">
        <v>58</v>
      </c>
      <c r="G58" s="100" t="n">
        <v>0</v>
      </c>
    </row>
    <row r="59" customFormat="false" ht="12.8" hidden="false" customHeight="false" outlineLevel="0" collapsed="false">
      <c r="A59" s="99" t="s">
        <v>63</v>
      </c>
      <c r="G59" s="100" t="n">
        <f aca="false">SUM(G53:G58)</f>
        <v>146.98</v>
      </c>
    </row>
    <row r="60" customFormat="false" ht="12.8" hidden="false" customHeight="false" outlineLevel="0" collapsed="false">
      <c r="A60" s="99"/>
      <c r="G60" s="100"/>
    </row>
    <row r="61" customFormat="false" ht="12.8" hidden="false" customHeight="false" outlineLevel="0" collapsed="false">
      <c r="A61" s="99" t="s">
        <v>64</v>
      </c>
      <c r="G61" s="100"/>
    </row>
    <row r="62" customFormat="false" ht="12.8" hidden="false" customHeight="false" outlineLevel="0" collapsed="false">
      <c r="A62" s="99" t="s">
        <v>65</v>
      </c>
      <c r="G62" s="100" t="s">
        <v>28</v>
      </c>
    </row>
    <row r="63" customFormat="false" ht="12.8" hidden="false" customHeight="false" outlineLevel="0" collapsed="false">
      <c r="A63" s="99" t="s">
        <v>66</v>
      </c>
      <c r="B63" s="0" t="s">
        <v>67</v>
      </c>
      <c r="G63" s="100" t="n">
        <f aca="false">G39</f>
        <v>135.21</v>
      </c>
    </row>
    <row r="64" customFormat="false" ht="12.8" hidden="false" customHeight="false" outlineLevel="0" collapsed="false">
      <c r="A64" s="99" t="s">
        <v>68</v>
      </c>
      <c r="B64" s="0" t="s">
        <v>69</v>
      </c>
      <c r="G64" s="100" t="n">
        <f aca="false">G50</f>
        <v>497.61</v>
      </c>
    </row>
    <row r="65" customFormat="false" ht="12.8" hidden="false" customHeight="false" outlineLevel="0" collapsed="false">
      <c r="A65" s="99" t="s">
        <v>70</v>
      </c>
      <c r="B65" s="0" t="s">
        <v>71</v>
      </c>
      <c r="G65" s="100" t="n">
        <f aca="false">G59</f>
        <v>146.98</v>
      </c>
    </row>
    <row r="66" customFormat="false" ht="12.8" hidden="false" customHeight="false" outlineLevel="0" collapsed="false">
      <c r="A66" s="99" t="s">
        <v>72</v>
      </c>
      <c r="G66" s="100" t="n">
        <f aca="false">SUM(G63:G65)</f>
        <v>779.8</v>
      </c>
    </row>
    <row r="67" customFormat="false" ht="12.8" hidden="false" customHeight="false" outlineLevel="0" collapsed="false">
      <c r="A67" s="99"/>
      <c r="G67" s="100"/>
    </row>
    <row r="68" customFormat="false" ht="12.8" hidden="false" customHeight="false" outlineLevel="0" collapsed="false">
      <c r="A68" s="99" t="s">
        <v>73</v>
      </c>
      <c r="G68" s="100"/>
    </row>
    <row r="69" customFormat="false" ht="12.8" hidden="false" customHeight="false" outlineLevel="0" collapsed="false">
      <c r="A69" s="99" t="s">
        <v>74</v>
      </c>
      <c r="F69" s="0" t="s">
        <v>27</v>
      </c>
      <c r="G69" s="100" t="s">
        <v>28</v>
      </c>
    </row>
    <row r="70" customFormat="false" ht="12.8" hidden="false" customHeight="false" outlineLevel="0" collapsed="false">
      <c r="A70" s="99" t="s">
        <v>4</v>
      </c>
      <c r="B70" s="0" t="s">
        <v>75</v>
      </c>
      <c r="F70" s="0" t="n">
        <v>0.0042</v>
      </c>
      <c r="G70" s="100" t="n">
        <f aca="false">(G33)*F70</f>
        <v>5.11</v>
      </c>
    </row>
    <row r="71" customFormat="false" ht="12.8" hidden="false" customHeight="false" outlineLevel="0" collapsed="false">
      <c r="A71" s="99" t="s">
        <v>6</v>
      </c>
      <c r="B71" s="0" t="s">
        <v>76</v>
      </c>
      <c r="F71" s="0" t="n">
        <v>0.000336</v>
      </c>
      <c r="G71" s="100" t="n">
        <f aca="false">(G33)*F71</f>
        <v>0.41</v>
      </c>
    </row>
    <row r="72" customFormat="false" ht="12.8" hidden="false" customHeight="false" outlineLevel="0" collapsed="false">
      <c r="A72" s="99" t="s">
        <v>9</v>
      </c>
      <c r="B72" s="0" t="s">
        <v>77</v>
      </c>
      <c r="F72" s="0" t="n">
        <v>0.00016</v>
      </c>
      <c r="G72" s="100" t="n">
        <f aca="false">(G33)*F72</f>
        <v>0.19</v>
      </c>
    </row>
    <row r="73" customFormat="false" ht="12.8" hidden="false" customHeight="false" outlineLevel="0" collapsed="false">
      <c r="A73" s="99" t="s">
        <v>11</v>
      </c>
      <c r="B73" s="0" t="s">
        <v>78</v>
      </c>
      <c r="F73" s="0" t="n">
        <v>0.0194</v>
      </c>
      <c r="G73" s="100" t="n">
        <f aca="false">(G33)*F73</f>
        <v>23.61</v>
      </c>
    </row>
    <row r="74" customFormat="false" ht="12.8" hidden="false" customHeight="false" outlineLevel="0" collapsed="false">
      <c r="A74" s="99" t="s">
        <v>33</v>
      </c>
      <c r="B74" s="0" t="s">
        <v>79</v>
      </c>
      <c r="F74" s="0" t="n">
        <v>0.0071</v>
      </c>
      <c r="G74" s="100" t="n">
        <f aca="false">(G33)*F74</f>
        <v>8.64</v>
      </c>
    </row>
    <row r="75" customFormat="false" ht="12.8" hidden="false" customHeight="false" outlineLevel="0" collapsed="false">
      <c r="A75" s="99" t="s">
        <v>35</v>
      </c>
      <c r="B75" s="0" t="s">
        <v>80</v>
      </c>
      <c r="F75" s="0" t="n">
        <v>0.00078</v>
      </c>
      <c r="G75" s="100" t="n">
        <f aca="false">(G33)*F75</f>
        <v>0.95</v>
      </c>
    </row>
    <row r="76" customFormat="false" ht="12.8" hidden="false" customHeight="false" outlineLevel="0" collapsed="false">
      <c r="A76" s="99" t="s">
        <v>81</v>
      </c>
      <c r="F76" s="0" t="n">
        <f aca="false">SUM(F70:F75)</f>
        <v>0.032</v>
      </c>
      <c r="G76" s="100" t="n">
        <f aca="false">SUM(G70:G75)</f>
        <v>38.91</v>
      </c>
    </row>
    <row r="77" customFormat="false" ht="12.8" hidden="false" customHeight="false" outlineLevel="0" collapsed="false">
      <c r="A77" s="99"/>
      <c r="G77" s="100"/>
    </row>
    <row r="78" customFormat="false" ht="12.8" hidden="false" customHeight="false" outlineLevel="0" collapsed="false">
      <c r="A78" s="99" t="s">
        <v>82</v>
      </c>
      <c r="G78" s="100"/>
    </row>
    <row r="79" customFormat="false" ht="12.8" hidden="false" customHeight="false" outlineLevel="0" collapsed="false">
      <c r="A79" s="99" t="s">
        <v>83</v>
      </c>
      <c r="F79" s="0" t="s">
        <v>27</v>
      </c>
      <c r="G79" s="100" t="s">
        <v>28</v>
      </c>
    </row>
    <row r="80" customFormat="false" ht="12.8" hidden="false" customHeight="false" outlineLevel="0" collapsed="false">
      <c r="A80" s="99" t="s">
        <v>4</v>
      </c>
      <c r="B80" s="0" t="s">
        <v>144</v>
      </c>
      <c r="F80" s="0" t="n">
        <v>0.0833</v>
      </c>
      <c r="G80" s="100" t="n">
        <f aca="false">F80*G33</f>
        <v>101.38</v>
      </c>
    </row>
    <row r="81" customFormat="false" ht="12.8" hidden="false" customHeight="false" outlineLevel="0" collapsed="false">
      <c r="A81" s="99" t="s">
        <v>6</v>
      </c>
      <c r="B81" s="0" t="s">
        <v>85</v>
      </c>
      <c r="F81" s="0" t="n">
        <v>0.0082</v>
      </c>
      <c r="G81" s="100" t="n">
        <f aca="false">F81*G33</f>
        <v>9.98</v>
      </c>
    </row>
    <row r="82" customFormat="false" ht="12.8" hidden="false" customHeight="false" outlineLevel="0" collapsed="false">
      <c r="A82" s="99" t="s">
        <v>9</v>
      </c>
      <c r="B82" s="0" t="s">
        <v>86</v>
      </c>
      <c r="F82" s="0" t="n">
        <v>0.0002</v>
      </c>
      <c r="G82" s="100" t="n">
        <f aca="false">F82*G33</f>
        <v>0.24</v>
      </c>
    </row>
    <row r="83" customFormat="false" ht="12.8" hidden="false" customHeight="false" outlineLevel="0" collapsed="false">
      <c r="A83" s="99" t="s">
        <v>11</v>
      </c>
      <c r="B83" s="0" t="s">
        <v>87</v>
      </c>
      <c r="F83" s="0" t="n">
        <v>0.0003</v>
      </c>
      <c r="G83" s="100" t="n">
        <f aca="false">F83*G33</f>
        <v>0.37</v>
      </c>
    </row>
    <row r="84" customFormat="false" ht="12.8" hidden="false" customHeight="false" outlineLevel="0" collapsed="false">
      <c r="A84" s="99" t="s">
        <v>33</v>
      </c>
      <c r="B84" s="0" t="s">
        <v>88</v>
      </c>
      <c r="F84" s="0" t="n">
        <v>0.0013</v>
      </c>
      <c r="G84" s="100" t="n">
        <f aca="false">F84*G33</f>
        <v>1.58</v>
      </c>
    </row>
    <row r="85" customFormat="false" ht="12.8" hidden="false" customHeight="false" outlineLevel="0" collapsed="false">
      <c r="A85" s="99" t="s">
        <v>35</v>
      </c>
      <c r="B85" s="0" t="s">
        <v>89</v>
      </c>
      <c r="G85" s="100"/>
    </row>
    <row r="86" customFormat="false" ht="12.8" hidden="false" customHeight="false" outlineLevel="0" collapsed="false">
      <c r="A86" s="99" t="s">
        <v>90</v>
      </c>
      <c r="F86" s="0" t="n">
        <f aca="false">SUM(F80:F85)</f>
        <v>0.0933</v>
      </c>
      <c r="G86" s="100" t="n">
        <f aca="false">SUM(G80:G85)</f>
        <v>113.55</v>
      </c>
    </row>
    <row r="87" customFormat="false" ht="12.8" hidden="false" customHeight="false" outlineLevel="0" collapsed="false">
      <c r="A87" s="99"/>
      <c r="G87" s="100"/>
    </row>
    <row r="88" customFormat="false" ht="12.8" hidden="false" customHeight="false" outlineLevel="0" collapsed="false">
      <c r="A88" s="99" t="s">
        <v>91</v>
      </c>
      <c r="F88" s="0" t="s">
        <v>27</v>
      </c>
      <c r="G88" s="100" t="s">
        <v>28</v>
      </c>
    </row>
    <row r="89" customFormat="false" ht="12.8" hidden="false" customHeight="false" outlineLevel="0" collapsed="false">
      <c r="A89" s="99" t="s">
        <v>4</v>
      </c>
      <c r="B89" s="0" t="s">
        <v>92</v>
      </c>
      <c r="F89" s="0" t="n">
        <v>0</v>
      </c>
      <c r="G89" s="100" t="n">
        <v>0</v>
      </c>
    </row>
    <row r="90" customFormat="false" ht="12.8" hidden="false" customHeight="false" outlineLevel="0" collapsed="false">
      <c r="A90" s="99" t="s">
        <v>93</v>
      </c>
      <c r="F90" s="0" t="n">
        <v>0</v>
      </c>
      <c r="G90" s="100" t="n">
        <v>0</v>
      </c>
    </row>
    <row r="91" customFormat="false" ht="12.8" hidden="false" customHeight="false" outlineLevel="0" collapsed="false">
      <c r="A91" s="99"/>
      <c r="G91" s="100"/>
    </row>
    <row r="92" customFormat="false" ht="12.8" hidden="false" customHeight="false" outlineLevel="0" collapsed="false">
      <c r="A92" s="99" t="s">
        <v>94</v>
      </c>
      <c r="G92" s="100"/>
    </row>
    <row r="93" customFormat="false" ht="12.8" hidden="false" customHeight="false" outlineLevel="0" collapsed="false">
      <c r="A93" s="99" t="s">
        <v>95</v>
      </c>
      <c r="G93" s="100" t="s">
        <v>28</v>
      </c>
    </row>
    <row r="94" customFormat="false" ht="12.8" hidden="false" customHeight="false" outlineLevel="0" collapsed="false">
      <c r="A94" s="99" t="s">
        <v>96</v>
      </c>
      <c r="B94" s="0" t="s">
        <v>85</v>
      </c>
      <c r="G94" s="100" t="n">
        <f aca="false">G86</f>
        <v>113.55</v>
      </c>
    </row>
    <row r="95" customFormat="false" ht="12.8" hidden="false" customHeight="false" outlineLevel="0" collapsed="false">
      <c r="A95" s="99" t="s">
        <v>97</v>
      </c>
      <c r="B95" s="0" t="s">
        <v>98</v>
      </c>
      <c r="G95" s="100" t="n">
        <f aca="false">G90</f>
        <v>0</v>
      </c>
    </row>
    <row r="96" customFormat="false" ht="12.8" hidden="false" customHeight="false" outlineLevel="0" collapsed="false">
      <c r="A96" s="99" t="s">
        <v>99</v>
      </c>
      <c r="G96" s="100" t="n">
        <f aca="false">SUM(G94:G95)</f>
        <v>113.55</v>
      </c>
    </row>
    <row r="97" customFormat="false" ht="12.8" hidden="false" customHeight="false" outlineLevel="0" collapsed="false">
      <c r="A97" s="99"/>
      <c r="G97" s="100"/>
    </row>
    <row r="98" customFormat="false" ht="12.8" hidden="false" customHeight="false" outlineLevel="0" collapsed="false">
      <c r="A98" s="99" t="s">
        <v>100</v>
      </c>
      <c r="G98" s="100"/>
    </row>
    <row r="99" customFormat="false" ht="12.8" hidden="false" customHeight="false" outlineLevel="0" collapsed="false">
      <c r="A99" s="99" t="n">
        <v>5</v>
      </c>
      <c r="B99" s="0" t="s">
        <v>101</v>
      </c>
      <c r="G99" s="100" t="s">
        <v>28</v>
      </c>
    </row>
    <row r="100" customFormat="false" ht="12.8" hidden="false" customHeight="false" outlineLevel="0" collapsed="false">
      <c r="A100" s="99" t="s">
        <v>4</v>
      </c>
      <c r="B100" s="0" t="s">
        <v>102</v>
      </c>
      <c r="G100" s="104" t="n">
        <f aca="false">(38.5*2)/12</f>
        <v>6.42</v>
      </c>
    </row>
    <row r="101" customFormat="false" ht="12.8" hidden="false" customHeight="false" outlineLevel="0" collapsed="false">
      <c r="A101" s="99" t="s">
        <v>6</v>
      </c>
      <c r="B101" s="0" t="s">
        <v>103</v>
      </c>
      <c r="G101" s="104" t="n">
        <f aca="false">(45*2)/12</f>
        <v>7.5</v>
      </c>
    </row>
    <row r="102" customFormat="false" ht="12.8" hidden="false" customHeight="false" outlineLevel="0" collapsed="false">
      <c r="A102" s="99" t="s">
        <v>9</v>
      </c>
      <c r="B102" s="0" t="s">
        <v>168</v>
      </c>
      <c r="G102" s="104" t="n">
        <f aca="false">(18*2)/12</f>
        <v>3</v>
      </c>
    </row>
    <row r="103" customFormat="false" ht="12.8" hidden="false" customHeight="false" outlineLevel="0" collapsed="false">
      <c r="A103" s="99" t="s">
        <v>11</v>
      </c>
      <c r="B103" s="0" t="s">
        <v>159</v>
      </c>
      <c r="G103" s="104" t="n">
        <f aca="false">(69*2)/12</f>
        <v>11.5</v>
      </c>
    </row>
    <row r="104" customFormat="false" ht="12.8" hidden="false" customHeight="false" outlineLevel="0" collapsed="false">
      <c r="A104" s="99" t="s">
        <v>107</v>
      </c>
      <c r="G104" s="104" t="n">
        <f aca="false">SUM(G100:G103)</f>
        <v>28.42</v>
      </c>
    </row>
    <row r="105" customFormat="false" ht="12.8" hidden="false" customHeight="false" outlineLevel="0" collapsed="false">
      <c r="A105" s="99"/>
      <c r="G105" s="100"/>
    </row>
    <row r="106" customFormat="false" ht="12.8" hidden="false" customHeight="false" outlineLevel="0" collapsed="false">
      <c r="A106" s="99" t="s">
        <v>108</v>
      </c>
      <c r="G106" s="100"/>
    </row>
    <row r="107" customFormat="false" ht="12.8" hidden="false" customHeight="false" outlineLevel="0" collapsed="false">
      <c r="A107" s="99" t="n">
        <v>6</v>
      </c>
      <c r="B107" s="0" t="s">
        <v>109</v>
      </c>
      <c r="F107" s="0" t="s">
        <v>27</v>
      </c>
      <c r="G107" s="100" t="s">
        <v>28</v>
      </c>
    </row>
    <row r="108" customFormat="false" ht="12.8" hidden="false" customHeight="false" outlineLevel="0" collapsed="false">
      <c r="A108" s="99" t="s">
        <v>4</v>
      </c>
      <c r="B108" s="0" t="s">
        <v>110</v>
      </c>
      <c r="F108" s="0" t="n">
        <v>0.06</v>
      </c>
      <c r="G108" s="100" t="n">
        <f aca="false">G123*F108</f>
        <v>130.66</v>
      </c>
    </row>
    <row r="109" customFormat="false" ht="12.8" hidden="false" customHeight="false" outlineLevel="0" collapsed="false">
      <c r="A109" s="99" t="s">
        <v>6</v>
      </c>
      <c r="B109" s="0" t="s">
        <v>111</v>
      </c>
      <c r="F109" s="0" t="n">
        <v>0.0679</v>
      </c>
      <c r="G109" s="100" t="n">
        <f aca="false">G123*F109</f>
        <v>147.86</v>
      </c>
    </row>
    <row r="110" customFormat="false" ht="12.8" hidden="false" customHeight="false" outlineLevel="0" collapsed="false">
      <c r="A110" s="99" t="s">
        <v>9</v>
      </c>
      <c r="B110" s="0" t="s">
        <v>145</v>
      </c>
      <c r="G110" s="100"/>
    </row>
    <row r="111" customFormat="false" ht="12.8" hidden="false" customHeight="false" outlineLevel="0" collapsed="false">
      <c r="A111" s="99" t="s">
        <v>113</v>
      </c>
      <c r="B111" s="0" t="s">
        <v>114</v>
      </c>
      <c r="F111" s="0" t="n">
        <v>0.0065</v>
      </c>
      <c r="G111" s="100" t="n">
        <f aca="false">G123*F111</f>
        <v>14.15</v>
      </c>
    </row>
    <row r="112" customFormat="false" ht="12.8" hidden="false" customHeight="false" outlineLevel="0" collapsed="false">
      <c r="A112" s="99" t="s">
        <v>115</v>
      </c>
      <c r="B112" s="0" t="s">
        <v>116</v>
      </c>
      <c r="F112" s="0" t="n">
        <v>0.03</v>
      </c>
      <c r="G112" s="100" t="n">
        <f aca="false">G123*F112</f>
        <v>65.33</v>
      </c>
    </row>
    <row r="113" customFormat="false" ht="12.8" hidden="false" customHeight="false" outlineLevel="0" collapsed="false">
      <c r="A113" s="99" t="s">
        <v>117</v>
      </c>
      <c r="B113" s="0" t="s">
        <v>118</v>
      </c>
      <c r="F113" s="0" t="n">
        <v>0.05</v>
      </c>
      <c r="G113" s="100" t="n">
        <f aca="false">G123*F113</f>
        <v>108.88</v>
      </c>
    </row>
    <row r="114" customFormat="false" ht="12.8" hidden="false" customHeight="false" outlineLevel="0" collapsed="false">
      <c r="A114" s="99" t="s">
        <v>119</v>
      </c>
      <c r="F114" s="0" t="n">
        <f aca="false">SUM(F108:F113)</f>
        <v>0.2144</v>
      </c>
      <c r="G114" s="100" t="n">
        <f aca="false">SUM(G108:G113)</f>
        <v>466.88</v>
      </c>
    </row>
    <row r="115" customFormat="false" ht="12.8" hidden="false" customHeight="false" outlineLevel="0" collapsed="false">
      <c r="A115" s="99"/>
      <c r="G115" s="100"/>
    </row>
    <row r="116" customFormat="false" ht="12.8" hidden="false" customHeight="false" outlineLevel="0" collapsed="false">
      <c r="A116" s="99" t="s">
        <v>120</v>
      </c>
      <c r="G116" s="100"/>
    </row>
    <row r="117" customFormat="false" ht="12.8" hidden="false" customHeight="false" outlineLevel="0" collapsed="false">
      <c r="A117" s="99" t="s">
        <v>121</v>
      </c>
      <c r="G117" s="100" t="s">
        <v>28</v>
      </c>
    </row>
    <row r="118" customFormat="false" ht="12.8" hidden="false" customHeight="false" outlineLevel="0" collapsed="false">
      <c r="A118" s="99" t="s">
        <v>4</v>
      </c>
      <c r="B118" s="0" t="s">
        <v>25</v>
      </c>
      <c r="G118" s="104" t="n">
        <f aca="false">G33</f>
        <v>1217</v>
      </c>
    </row>
    <row r="119" customFormat="false" ht="12.8" hidden="false" customHeight="false" outlineLevel="0" collapsed="false">
      <c r="A119" s="99" t="s">
        <v>6</v>
      </c>
      <c r="B119" s="0" t="s">
        <v>40</v>
      </c>
      <c r="G119" s="104" t="n">
        <f aca="false">G66</f>
        <v>779.8</v>
      </c>
    </row>
    <row r="120" customFormat="false" ht="12.8" hidden="false" customHeight="false" outlineLevel="0" collapsed="false">
      <c r="A120" s="99" t="s">
        <v>9</v>
      </c>
      <c r="B120" s="0" t="s">
        <v>73</v>
      </c>
      <c r="G120" s="104" t="n">
        <f aca="false">G76</f>
        <v>38.91</v>
      </c>
    </row>
    <row r="121" customFormat="false" ht="12.8" hidden="false" customHeight="false" outlineLevel="0" collapsed="false">
      <c r="A121" s="99" t="s">
        <v>11</v>
      </c>
      <c r="B121" s="0" t="s">
        <v>82</v>
      </c>
      <c r="G121" s="104" t="n">
        <f aca="false">G96</f>
        <v>113.55</v>
      </c>
    </row>
    <row r="122" customFormat="false" ht="12.8" hidden="false" customHeight="false" outlineLevel="0" collapsed="false">
      <c r="A122" s="99" t="s">
        <v>33</v>
      </c>
      <c r="B122" s="0" t="s">
        <v>100</v>
      </c>
      <c r="G122" s="104" t="n">
        <f aca="false">G104</f>
        <v>28.42</v>
      </c>
    </row>
    <row r="123" customFormat="false" ht="12.8" hidden="false" customHeight="false" outlineLevel="0" collapsed="false">
      <c r="A123" s="99"/>
      <c r="B123" s="0" t="s">
        <v>122</v>
      </c>
      <c r="G123" s="104" t="n">
        <f aca="false">SUM(G118:G122)</f>
        <v>2177.68</v>
      </c>
    </row>
    <row r="124" customFormat="false" ht="12.8" hidden="false" customHeight="false" outlineLevel="0" collapsed="false">
      <c r="A124" s="99" t="s">
        <v>35</v>
      </c>
      <c r="B124" s="0" t="s">
        <v>108</v>
      </c>
      <c r="G124" s="104" t="n">
        <f aca="false">G114</f>
        <v>466.88</v>
      </c>
    </row>
    <row r="125" customFormat="false" ht="12.8" hidden="false" customHeight="false" outlineLevel="0" collapsed="false">
      <c r="A125" s="99" t="s">
        <v>123</v>
      </c>
      <c r="G125" s="104" t="n">
        <f aca="false">G123+G124</f>
        <v>2644.56</v>
      </c>
    </row>
    <row r="126" customFormat="false" ht="12.8" hidden="false" customHeight="false" outlineLevel="0" collapsed="false">
      <c r="A126" s="99" t="s">
        <v>146</v>
      </c>
      <c r="G126" s="104" t="n">
        <f aca="false">G125*10</f>
        <v>26445.6</v>
      </c>
    </row>
    <row r="127" customFormat="false" ht="12.8" hidden="false" customHeight="false" outlineLevel="0" collapsed="false">
      <c r="A127" s="99" t="s">
        <v>147</v>
      </c>
      <c r="G127" s="104" t="n">
        <f aca="false">G126*12</f>
        <v>317347.2</v>
      </c>
    </row>
    <row r="128" customFormat="false" ht="12.8" hidden="false" customHeight="false" outlineLevel="0" collapsed="false">
      <c r="A128" s="99" t="s">
        <v>169</v>
      </c>
      <c r="G128" s="100"/>
    </row>
    <row r="129" customFormat="false" ht="12.8" hidden="false" customHeight="false" outlineLevel="0" collapsed="false">
      <c r="A129" s="105" t="s">
        <v>170</v>
      </c>
      <c r="B129" s="105"/>
      <c r="C129" s="105"/>
      <c r="D129" s="105"/>
      <c r="E129" s="105"/>
      <c r="F129" s="105"/>
      <c r="G129" s="105"/>
    </row>
    <row r="130" customFormat="false" ht="12.8" hidden="false" customHeight="false" outlineLevel="0" collapsed="false">
      <c r="A130" s="99" t="s">
        <v>127</v>
      </c>
      <c r="G130" s="100"/>
    </row>
    <row r="131" customFormat="false" ht="12.8" hidden="false" customHeight="false" outlineLevel="0" collapsed="false">
      <c r="A131" s="99" t="s">
        <v>128</v>
      </c>
      <c r="G131" s="100"/>
    </row>
    <row r="132" customFormat="false" ht="12.8" hidden="false" customHeight="false" outlineLevel="0" collapsed="false">
      <c r="A132" s="99" t="s">
        <v>129</v>
      </c>
      <c r="G132" s="100"/>
    </row>
    <row r="133" customFormat="false" ht="12.8" hidden="false" customHeight="false" outlineLevel="0" collapsed="false">
      <c r="A133" s="99" t="s">
        <v>130</v>
      </c>
      <c r="G133" s="100"/>
    </row>
    <row r="134" customFormat="false" ht="12.8" hidden="false" customHeight="false" outlineLevel="0" collapsed="false">
      <c r="A134" s="99" t="s">
        <v>131</v>
      </c>
      <c r="G134" s="100"/>
    </row>
    <row r="135" customFormat="false" ht="12.8" hidden="false" customHeight="false" outlineLevel="0" collapsed="false">
      <c r="A135" s="99" t="s">
        <v>132</v>
      </c>
      <c r="G135" s="100"/>
    </row>
    <row r="136" customFormat="false" ht="12.8" hidden="false" customHeight="false" outlineLevel="0" collapsed="false">
      <c r="A136" s="99" t="s">
        <v>133</v>
      </c>
      <c r="G136" s="100"/>
    </row>
    <row r="137" customFormat="false" ht="12.8" hidden="false" customHeight="false" outlineLevel="0" collapsed="false">
      <c r="A137" s="99" t="s">
        <v>134</v>
      </c>
      <c r="G137" s="100"/>
    </row>
    <row r="138" customFormat="false" ht="12.8" hidden="false" customHeight="false" outlineLevel="0" collapsed="false">
      <c r="A138" s="99" t="s">
        <v>135</v>
      </c>
      <c r="G138" s="100"/>
    </row>
    <row r="139" customFormat="false" ht="12.8" hidden="false" customHeight="false" outlineLevel="0" collapsed="false">
      <c r="A139" s="99" t="s">
        <v>136</v>
      </c>
      <c r="G139" s="100"/>
    </row>
    <row r="140" customFormat="false" ht="12.8" hidden="false" customHeight="false" outlineLevel="0" collapsed="false">
      <c r="A140" s="99" t="s">
        <v>137</v>
      </c>
      <c r="G140" s="100"/>
    </row>
    <row r="141" customFormat="false" ht="12.8" hidden="false" customHeight="false" outlineLevel="0" collapsed="false">
      <c r="A141" s="106" t="s">
        <v>138</v>
      </c>
      <c r="B141" s="107"/>
      <c r="C141" s="107"/>
      <c r="D141" s="107"/>
      <c r="E141" s="107"/>
      <c r="F141" s="107"/>
      <c r="G141" s="108"/>
    </row>
  </sheetData>
  <mergeCells count="3">
    <mergeCell ref="A6:G6"/>
    <mergeCell ref="E13:G13"/>
    <mergeCell ref="A129:G12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&amp;C&amp;12&amp;A</oddHeader>
    <oddFooter>&amp;C&amp;12Página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679</TotalTime>
  <Application>LibreOffice/5.2.5.1$Windows_x86 LibreOffice_project/0312e1a284a7d50ca85a365c316c7abbf20a4d22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cp:lastPrinted>2020-01-09T10:56:17Z</cp:lastPrinted>
  <dcterms:modified xsi:type="dcterms:W3CDTF">2020-01-28T09:56:36Z</dcterms:modified>
  <cp:revision>32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