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PLANILHA" sheetId="1" r:id="rId1"/>
    <sheet name="BDI" sheetId="2" r:id="rId2"/>
    <sheet name="MEMÓRIA DE CÁLCULO" sheetId="3" r:id="rId3"/>
    <sheet name="EXECUÇÃO" sheetId="4" r:id="rId4"/>
    <sheet name="FÍSICO-FINANCEIRO" sheetId="5" r:id="rId5"/>
    <sheet name="DESEMBOLSO" sheetId="6" r:id="rId6"/>
  </sheets>
  <definedNames>
    <definedName name="_xlnm.Print_Area" localSheetId="1">'BDI'!$A$1:$K$25</definedName>
    <definedName name="_xlnm.Print_Area" localSheetId="2">'MEMÓRIA DE CÁLCULO'!$A$1:$F$92</definedName>
    <definedName name="_xlnm.Print_Area" localSheetId="0">'PLANILHA'!$A$1:$I$92</definedName>
    <definedName name="_xlnm.Print_Titles" localSheetId="0">'PLANILHA'!$8:$11</definedName>
    <definedName name="Excel_BuiltIn_Print_Area" localSheetId="0">'PLANILHA'!$A$8:$G$89</definedName>
    <definedName name="Excel_BuiltIn_Print_Titles" localSheetId="0">'PLANILHA'!$8:$11</definedName>
    <definedName name="Excel_BuiltIn_Print_Area" localSheetId="1">'BDI'!#REF!</definedName>
    <definedName name="Excel_BuiltIn_Print_Area" localSheetId="2">'MEMÓRIA DE CÁLCULO'!$A$13:$F$103</definedName>
  </definedNames>
  <calcPr fullCalcOnLoad="1"/>
</workbook>
</file>

<file path=xl/sharedStrings.xml><?xml version="1.0" encoding="utf-8"?>
<sst xmlns="http://schemas.openxmlformats.org/spreadsheetml/2006/main" count="793" uniqueCount="341">
  <si>
    <t>PREFEITURA MUNICIPAL DE QUISSAMÃ</t>
  </si>
  <si>
    <r>
      <rPr>
        <b/>
        <sz val="10"/>
        <rFont val="Arial"/>
        <family val="2"/>
      </rPr>
      <t xml:space="preserve">OBRA: </t>
    </r>
    <r>
      <rPr>
        <sz val="12"/>
        <rFont val="Arial"/>
        <family val="2"/>
      </rPr>
      <t>Reforma da Unidade de Saúde da Família Maria da Conceição Batista de Azevedo</t>
    </r>
  </si>
  <si>
    <r>
      <rPr>
        <b/>
        <sz val="10"/>
        <rFont val="Arial"/>
        <family val="2"/>
      </rPr>
      <t xml:space="preserve">ENDEREÇO: </t>
    </r>
    <r>
      <rPr>
        <sz val="12"/>
        <rFont val="Arial"/>
        <family val="2"/>
      </rPr>
      <t>Rua Barão de Monte de Cedro, nº 287 – Centro</t>
    </r>
  </si>
  <si>
    <t>Referência : 09/2019</t>
  </si>
  <si>
    <t>Item</t>
  </si>
  <si>
    <t>Código</t>
  </si>
  <si>
    <t>Descrição</t>
  </si>
  <si>
    <t>Unidade</t>
  </si>
  <si>
    <t>Quantidade</t>
  </si>
  <si>
    <t>$ Unitário</t>
  </si>
  <si>
    <t>$  Parcial</t>
  </si>
  <si>
    <t>1.0</t>
  </si>
  <si>
    <t>SERVIÇOS PRELIMINARES E DIVERSOS</t>
  </si>
  <si>
    <t>1.01</t>
  </si>
  <si>
    <t>02.020.0001-A</t>
  </si>
  <si>
    <t>PLACA DE IDENTIFICACAO DE OBRA PUBLICA, INCLUSIVE PINTURA E SUPORTES DE MADEIRA. FORNECIMENTO E COLOCACAO</t>
  </si>
  <si>
    <t>M2</t>
  </si>
  <si>
    <t>1.02</t>
  </si>
  <si>
    <t>05.001.0134-0</t>
  </si>
  <si>
    <t>ARRANCAMENTO DE PORTAS,JANELAS E CAIXILHOS DE AR CONDICIONADO OU OUTROS</t>
  </si>
  <si>
    <t>UN</t>
  </si>
  <si>
    <t>1.03</t>
  </si>
  <si>
    <t>05.105.0127-A</t>
  </si>
  <si>
    <t>MAO-DE-OBRA DE ENCARREGADO DE OBRA, INCLUSIVE ENCARGOS SOCIAIS</t>
  </si>
  <si>
    <t>MÊS</t>
  </si>
  <si>
    <t>1.04</t>
  </si>
  <si>
    <t>05.001.0043-0</t>
  </si>
  <si>
    <t>REMOCAO DE COBERTURA EM TELHAS COLONIAIS,MEDIDA PELA AREA REAL DE COBERTURA,EXCLUSIVE MADEIRAMENTO</t>
  </si>
  <si>
    <t>1.05</t>
  </si>
  <si>
    <t>05.001.0018-A</t>
  </si>
  <si>
    <t>DEMOLICAO MANUAL DE PISO CIMENTADO E DA RESPECTIVA BASE DE CONCRETO, OU PASSEIO DE CONCRETO, INCLUSIVE AFASTAMENTO LATERAL DENTRO DO CANTEIRO DE SERVICO</t>
  </si>
  <si>
    <t>1.06</t>
  </si>
  <si>
    <t>05.001.0147-A</t>
  </si>
  <si>
    <t>ARRANCAMENTO DE GRADES, GRADIS, ALAMBRADOS, CERCAS E PORTOES</t>
  </si>
  <si>
    <t>1.07</t>
  </si>
  <si>
    <t>05.006.0001-B</t>
  </si>
  <si>
    <t>ALUGUEL DE ANDAIME COM ELEMENTOS TUBULARES (FACHADEIRO) SOBRE SAPATAS FIXAS, CONSIDERANDO-SE A AREA DA PROJECAO VERTICAL DO ANDAIME E PAGO PELO TEMPO NECESSARIO A SUA UTILIZACAO, EXCLUSIVE TRANSPORTE DOS ELEMENTOS DO ANDAIME ATE A OBRA, PLATAFORMA OU PASSARELA DE PINHO, MONTAGEM E DESMONTAGEM DOS ANDAIMES</t>
  </si>
  <si>
    <t>M2XMÊS</t>
  </si>
  <si>
    <t>1.08</t>
  </si>
  <si>
    <t>05.008.0001-A</t>
  </si>
  <si>
    <t>MONTAGEM E DESMONTAGEM DE ANDAIME COM ELEMENTOS TUBULARES, CONSIDERANDO-SE A AREA VERTICAL RECOBERTA</t>
  </si>
  <si>
    <t>1.09</t>
  </si>
  <si>
    <t>04.020.0122-A</t>
  </si>
  <si>
    <t>TRANSPORTE DE ANDAIME TUBULAR, CONSIDERANDO-SE A AREA DE PROJECAO VERTICAL DO ANDAIME, EXCLUSIVE CARGA, DESCARGA E TEMPO DE ESPERA DO CAMINHAO(VIDE ITEM 04.021.0010)</t>
  </si>
  <si>
    <t>M2XKM</t>
  </si>
  <si>
    <t>1.10</t>
  </si>
  <si>
    <t>04.021.0010-A</t>
  </si>
  <si>
    <t>CARGA E DESCARGA MANUAL DE ANDAIME TUBULAR, INCLUSIVE TEMPO DE ESPERA DO CAMINHAO, CONSIDERANDO-SE A AREA DE PROJECAO VERTICAL</t>
  </si>
  <si>
    <t>1.11</t>
  </si>
  <si>
    <t>05.005.0014-A</t>
  </si>
  <si>
    <t>PLATAFORMA OU PASSARELA DE MADEIRA DE 1ª, CONSIDERANDO-SE APROVEITAMENTO DA MADEIRA 60 VEZES, EXCLUSIVE ANDAIME OU OUTRO SUPORTE E MOVIMENTACAO (VIDE ITEM 05.008.0008)</t>
  </si>
  <si>
    <t>1.12</t>
  </si>
  <si>
    <t>05.001.0015-0</t>
  </si>
  <si>
    <t>DEMOLICAO DE PISO DE LADRILHO COM RESPECTIVA CAMADA DE ARGAMASSA DE ASSENTAMENTO,INCLUSIVE AFASTAMENTO LATERAL DENTRO DOCANTEIRO DE SERVICO</t>
  </si>
  <si>
    <t>2.0</t>
  </si>
  <si>
    <t>REVESTIMENTOS E PAVIMENTAÇÕES</t>
  </si>
  <si>
    <t>2.01</t>
  </si>
  <si>
    <t>13.301.0500-A</t>
  </si>
  <si>
    <t>RECOMPOSICAO DE PISO CIMENTADO,COM ARGAMASSA DE CIMENTO E AREIA, NO TRACO 1:3, COM 2CM DE ESPESSURA, EXCLUSIVE BASE  DE CONCRETO</t>
  </si>
  <si>
    <t>2.02</t>
  </si>
  <si>
    <t>12.003.0095-0</t>
  </si>
  <si>
    <t>ALVENARIA DE TIJOLOS CERAMICOS FURADOS 10X20X30CM,COMPLEMENTADA COM 20% DE TIJOLOS DE 10X20X20CM,ASSENTES COM ARGAMASSADE CIMENTO E SAIBRO,NO TRACO 1:8,EM PAREDES DE UMA VEZ(0,20M),DE SUPERFICIE CORRIDA,ATE 3,00M DE ALTURA E MEDIDA PELA AREA REAL</t>
  </si>
  <si>
    <t>2.03</t>
  </si>
  <si>
    <t>13.001.0050-1</t>
  </si>
  <si>
    <t>REVESTIMENTO EXTERNO,DE UMA VEZ,COM ARGAMASSA DE CIMENTO E TERRA PRETA DE EMBOCO,NO TRACO 1:2,COM 3CM DE ESPESSURA,INCLUSIVE CHAPISCO DE CIMENTO E AREIA,NO TRACO 1:3,COM ESPESSURADE 9MM</t>
  </si>
  <si>
    <t>2.04</t>
  </si>
  <si>
    <t>11.003.0020-A</t>
  </si>
  <si>
    <t>CONCRETO PARA CAMADAS PREPARATORIAS COM 180KG DE CIMENTO POR M3 DE CONCRETO, INCLUSIVE MATERIAIS, TRANSPORTE, PRODUCAO, LANCAMENTO E ADENSAMENTO</t>
  </si>
  <si>
    <t>M3</t>
  </si>
  <si>
    <t>2.05</t>
  </si>
  <si>
    <t>13.301.0125-B</t>
  </si>
  <si>
    <t>CONTRAPISO, BASE OU CAMADA REGULARIZADORA, EXECUTADA COM ARGAMASSA DE CIMENTO E AREIA, NO TRACO 1:4, NA ESPESSURA DE 3CM</t>
  </si>
  <si>
    <t>2.06</t>
  </si>
  <si>
    <t>13.301.0100-A</t>
  </si>
  <si>
    <t>PISO CIMENTADO IMPERMEAVEL, COM 3CM DE ESPESSURA EM DUAS CAMADAS DE 1,5CM, DE ARGAMASSA DE CIMENTO E AREIA, NO TRACO 1:3 E IMPERMEABILIZANTE DE PEGA NORMAL ADICIONADO A AGUA DA ARGAMASSA NA DOSAGEM DE 1:12, ALISADO A COLHER, SOBRE BASE, OU CONTRAPISO EXISTENTE</t>
  </si>
  <si>
    <t>2.07</t>
  </si>
  <si>
    <t>04.005.0140-A</t>
  </si>
  <si>
    <t>TRANSPORTE DE CARGA DE QUALQUER NATUREZA, EXCLUSIVE AS DESPESAS DE CARGA E DESCARGA, TANTO DE ESPERA DO CAMINHAO COMO DO SERVENTE OU EQUIPAMENTO AUXILIAR, A VELOCIDADE MEDIA DE 50KM/H, EM CAMINHAO BASCULANTE A OLEO DIESEL, COM CAPACIDADE UTIL DE12T</t>
  </si>
  <si>
    <t>T X KM</t>
  </si>
  <si>
    <t>2.08</t>
  </si>
  <si>
    <t>13.330.0100-0</t>
  </si>
  <si>
    <t>RODAPE COM LADRILHO CERAMICO,COM 7,5 A 10CM DE ALTURA,ASSENTE CONFORME ITEM 13.025.0016</t>
  </si>
  <si>
    <t>M</t>
  </si>
  <si>
    <t>2.09</t>
  </si>
  <si>
    <t>13.331.0015-0</t>
  </si>
  <si>
    <t>REVESTIMENTO DE PISO CERAMICO EM PORCELANATO NATURAL,TRAFEGOINTENSO(P.E.I.IV), 60X60CM, ASSENTES EM SUPERFICIE EM OSSOCOM ARGAMASSA DE CIMENTO E COLA(ARGAMASSA COLANTE) E REJUNTAMENTO PRONTO</t>
  </si>
  <si>
    <t>2.10</t>
  </si>
  <si>
    <t>13.030.0251-0</t>
  </si>
  <si>
    <t>REVESTIMENTO DE PAREDE COM LADRILHOS CERAMICOS  ESMALTADOS,COM MEDIDAS EM TORNO DE 20X20CM E 8,5MM DE ESPESSURA,ASSENTECONFORME ITEM 13.025.0058</t>
  </si>
  <si>
    <t>2.11</t>
  </si>
  <si>
    <t>13.022.0029-0</t>
  </si>
  <si>
    <t>REVESTIMENTO COM PASTILHA CERAMICA,5X5CM,NAS CORES BRANCO NEVADA,VERDE SAMAMBAIA,VERDE XAPURI,INCLUSIVE CHAPISCO,EMBOCOCOM ARGAMASSA DE CIMENTO,AREIA E SAIBRO,NO TRACO 1:2:2,ASSENTES E REJUNTADAS COM NATA DE CIMENTO BRANCO</t>
  </si>
  <si>
    <t>3.0</t>
  </si>
  <si>
    <t>ESQUADRIAS E FERRAGENS</t>
  </si>
  <si>
    <t>3.01</t>
  </si>
  <si>
    <t>14.007.0045-0</t>
  </si>
  <si>
    <t>FERRAGENS PARA PORTAS MADEIRA,DE 1 FOLHA DE ABRIR,INTERNAS,SOCIAIS OU DE SERVICO,CONSTANDO DE FORNECIMENTO;-FECHADURA SIMPLES, RETANGULAR,DE FERRO,ACABAMENTO CROMADO;-MACANETA TIPO ALAVANCA,EM ZAMAK OU LATAO,ACABAMENTO POLIDOE CROMADO;-ESPELHO RET.OU SEMIELIPTICO FERRO OU LATAO;-3 DOBRADICAS DE FERRO GALV.DE 3"X2.1/2",C/PINOS E BOLAS DE LATAO</t>
  </si>
  <si>
    <t>3.02</t>
  </si>
  <si>
    <t>14.004.0015-A</t>
  </si>
  <si>
    <t>VIDRO PLANO TRANSPARENTE, COMUM, DE 4MM DE ESPESSURA. FORNECIMENTO E COLOCACAO</t>
  </si>
  <si>
    <t>3.03</t>
  </si>
  <si>
    <t>14.004.0040-A</t>
  </si>
  <si>
    <t>VIDRO, FANTASIA, DE 4MM DE ESPESSURA, DO TIPO MARTELADO, ARTICO, OU LIXA. FORNECIMENTO E COLOCACAO</t>
  </si>
  <si>
    <t>3.04</t>
  </si>
  <si>
    <t>05.105.0114-0</t>
  </si>
  <si>
    <t>MAO-DE-OBRA DE SERVENTE, INCLUSIVE ENCARGOS SOCIAIS</t>
  </si>
  <si>
    <t>MES</t>
  </si>
  <si>
    <t>3.05</t>
  </si>
  <si>
    <t>05.105.0109-0</t>
  </si>
  <si>
    <t>MAO-DE-OBRA DE CARPINTEIRO DE FORMAS,INCLUSIVE ENCARGOS SOCIAIS</t>
  </si>
  <si>
    <t>3.06</t>
  </si>
  <si>
    <t>05.105.0108-0</t>
  </si>
  <si>
    <t>MAO-DE-OBRA DE PEDREIRO,INCLUSIVE ENCARGOS SOCIAIS</t>
  </si>
  <si>
    <t>3.07</t>
  </si>
  <si>
    <t>05.105.0103-0</t>
  </si>
  <si>
    <t>MAO-DE-OBRA DE PINTOR,INCLUSIVE ENCARGOS SOCIAIS</t>
  </si>
  <si>
    <t>3.08</t>
  </si>
  <si>
    <t>05.105.0112-0</t>
  </si>
  <si>
    <t>MAO-DE-OBRA DE ELETRICISTA,INCLUSIVE ENCARGOS SOCIAIS</t>
  </si>
  <si>
    <t>3.09</t>
  </si>
  <si>
    <t>14.004.0048-0</t>
  </si>
  <si>
    <t>VIDRO JATEADO COM 4MM DE ESPESSURA.FORNECIMENTO E COLOCACAO</t>
  </si>
  <si>
    <t>4.0</t>
  </si>
  <si>
    <t>INSTALAÇÕES ELÉTRICAS</t>
  </si>
  <si>
    <t>4.01</t>
  </si>
  <si>
    <t>15.016.0010-A</t>
  </si>
  <si>
    <t>INSTALACAO DE PONTO DE LUZ, APARENTE, EQUIVALENTE A 2 VARAS DE ELETRODUTO RIGIDO, DE ACO CARBONO ESMALTADO, DE 3/4", 12,00M DE FIO 2,5MM2, CAIXAS, CONEXOES, LUVAS, CURVA E INTERRUPTOR DE SOBREPOR COM PLACA FOSFORESCENTE</t>
  </si>
  <si>
    <t>4.02</t>
  </si>
  <si>
    <t>15.015.0020-A</t>
  </si>
  <si>
    <t>INSTALACAO DE PONTO DE LUZ, EMBUTIDO NA LAJE, EQUIVALENTE A 2VARAS DE ELETRODUTO DE PVC RIGIDO DE 3/4", 12,00M DE FIO 2,5MM2, CAIXAS, CONEXOES, LUVAS, CURVA E INTERRUPTOR DE EMBUTIR COM PLACA FOSFORESCENTE, INCLUSIVE ABERTURA E FECHAMENTO DE RASGOEM ALVENARIA</t>
  </si>
  <si>
    <t>4.03</t>
  </si>
  <si>
    <t>14188</t>
  </si>
  <si>
    <t>LAMPADA LED, BULBO, PAR 38, 16W, 120/220V, BASE E-27</t>
  </si>
  <si>
    <t>5.0</t>
  </si>
  <si>
    <t>INSTALAÇÕES HIDROSSANITÁRIAS, APARELHOS E METAIS</t>
  </si>
  <si>
    <t>5.01</t>
  </si>
  <si>
    <t>18.002.0090-0</t>
  </si>
  <si>
    <t>VASO SANITARIO DE LOUCA BRANCA,PARA PESSOAS COM NECESSIDADESESPECIFICAS,INCLUSIVE ASSENTO ESPECIAL,BOLSA DE LIGACAO EACESSORIOS DE FIXACAO.FORNECIMENTO</t>
  </si>
  <si>
    <t>5.02</t>
  </si>
  <si>
    <t>18.002.0014-0</t>
  </si>
  <si>
    <t>LAVATORIO DE LOUCA BRANCA,COM COLUNA SUSPENSA,PARA PESSOAS COM NECESSIDADES ESPECIFICAS,COM MEDIDAS EM TORNO DE 45,5X35,5CM,INCLUSIVE SIFAO EM PVC FLEXIVEL,VALVULA DE ESCOAMENTO CROMADA,RABICHO EM PVC E TORNEIRA DE FECHAMENTO AUTOMATICO.FORNECIMENTO</t>
  </si>
  <si>
    <t>5.03</t>
  </si>
  <si>
    <t>18.009.0115-0</t>
  </si>
  <si>
    <t>TORNEIRA FOTOELETRICA.FORNECIMENTO</t>
  </si>
  <si>
    <t>5.04</t>
  </si>
  <si>
    <t>18.002.0080-A</t>
  </si>
  <si>
    <t>VASO SANITARIO DE LOUCA BRANCA, CONVENCIONAL, TIPO POPULAR, COM MEDIDAS EM TORNO DE 37X47X38CM, INCLUSIVE ASSENTO PLASTICO TIPO POPULAR, CAIXA DE DESCARGA PLASTICA EXTERNA COMPLETA, TUBO DE DESCARGA LONGO, BOLSA DE LIGACAO E ACESSORIOS DE FIXACAO. FORNECIMENTO</t>
  </si>
  <si>
    <t>5.05</t>
  </si>
  <si>
    <t>18.005.0018-A</t>
  </si>
  <si>
    <t>ASSENTO SANITARIO PLASTICO,TIPO POPULAR. FORNECIMENTO E COLOCACAO</t>
  </si>
  <si>
    <t>5.06</t>
  </si>
  <si>
    <t>18.013.0133-A</t>
  </si>
  <si>
    <t>RABICHO PLASTICO,DE 40CM,COM SAIDA DE 1/2".FORNECIMENTO</t>
  </si>
  <si>
    <t>5.07</t>
  </si>
  <si>
    <t>18.013.0127-A</t>
  </si>
  <si>
    <t>SIFAO DE PVC SANFONADO UNIVERSAL.FORNECIMENTO</t>
  </si>
  <si>
    <t>5.08</t>
  </si>
  <si>
    <t>18.009.0076-A</t>
  </si>
  <si>
    <t>TORNEIRA PARA LAVATORIO, 1193 DE 1/2"X9CM APROXIMADAMENTE, METAL CROMADO</t>
  </si>
  <si>
    <t>6.0</t>
  </si>
  <si>
    <t>COBERTURA</t>
  </si>
  <si>
    <t>6.01</t>
  </si>
  <si>
    <t>05.001.0049-0</t>
  </si>
  <si>
    <t>REMOCAO DE MADEIRAMENTO DE TELHADO EM TELHA CERAMICA</t>
  </si>
  <si>
    <t>6.02</t>
  </si>
  <si>
    <t>16.001.0050-0</t>
  </si>
  <si>
    <t>MADEIRAMENTO PARA COBERTURA EM DUAS AGUAS EM TELHAS CERAMICAS,CONSTITUIDO DE CUMEEIRA E TERCAS DE 3"X4.1/2",CAIBROS DE 3"X1.1/2",RIPAS DE 1,5X4CM,TUDO EM MADEIRA SERRADA,SEM TESOURA OU PONTALETE,MEDIDO PELA AREA REAL DO MADEIRAMENTO.FORNECIMENTO E COLOCACAO</t>
  </si>
  <si>
    <t>6.03</t>
  </si>
  <si>
    <t>16.015.0001-0</t>
  </si>
  <si>
    <t>ISOLAMENTO TERMICO ENTRE A TELHA E O MADEIRAMENTO,COM DUAS FOLHAS DE ALUMINIO ESTRUTURADO E UMA FOLHA DE POLIETILENO ALVEOLAR,COM ESPESSURA DE 3,5MM.FORNECIMENTO E COLOCACAO</t>
  </si>
  <si>
    <t>6.04</t>
  </si>
  <si>
    <t>16.002.0012-A</t>
  </si>
  <si>
    <t>COBERTURA EM TELHA CERAMICA PORTUGUESA OU ROMANA, EXCLUSIVE CUMEEIRA E MADEIRAMENTO MEDIDA PELA AREA REAL DE COBERTURA. FORNECIMENTO E COLOCACAO</t>
  </si>
  <si>
    <t>6.05</t>
  </si>
  <si>
    <t>16.002.0015-0</t>
  </si>
  <si>
    <t>CUMEEIRA PARA COBERTURA EM TELHAS FRANCESAS,COLONIAIS,ROMANAOU PORTUGUESA.FORNECIMENTO E COLOCACAO</t>
  </si>
  <si>
    <t>6.06</t>
  </si>
  <si>
    <t>16.004.0050-0</t>
  </si>
  <si>
    <t>CALHA DE BEIRAL,SEMI-CIRCULAR DE PVC,DN 125,EXCLUSIVE CONDUTORES (VIDE ITEM 16.004.0055).FORNECIMENTO E COLOCACAO</t>
  </si>
  <si>
    <t>6.07</t>
  </si>
  <si>
    <t>16.004.0055-0</t>
  </si>
  <si>
    <t>CONDUTOR PARA CALHA DE BEIRAL DE PVC,DN 88,INCLUSIVE CONEXOES.FORNECIMENTO E COLOCACAO</t>
  </si>
  <si>
    <t>7.0</t>
  </si>
  <si>
    <t>PINTURA</t>
  </si>
  <si>
    <t>7.01</t>
  </si>
  <si>
    <t>17.013.0030-0</t>
  </si>
  <si>
    <t>PINTURA INTERNA SOBRE CONCRETO LISO OU REVESTIMENTO,COM TINTA AQUOSA A BASE DE EPOXI INCOLOR OU EM CORES,INCLUSIVE LIMPEZA,E DUAS DEMAOS DE ACABAMENTO</t>
  </si>
  <si>
    <t>7.02</t>
  </si>
  <si>
    <t>17.018.0082-0</t>
  </si>
  <si>
    <t>REPINTURA COM TINTA LATEX ACETINADA,CLASSIFICACAO PREMIUM OUSTANDARD (NBR 15079),PARA EXTERIOR,SOBRE SUPERFICIE EM BOMESTADO E NA COR EXISTENTE,INCLUSIVE LIMPEZA,LIXAMENTO COM LIXA FINA,UMA DEMAO DE SELADOR E UMA DE ACABAMENTO</t>
  </si>
  <si>
    <t>7.03</t>
  </si>
  <si>
    <t>17.017.0140-0</t>
  </si>
  <si>
    <t>PINTURA INTERNA OU EXTERNA SOBRE MADEIRA NOVA,COM ESMALTE SINTETICO ALQUIDICO,BRILHANTE OU ACETINADA EM DUAS DEMAOS SOBRE SUPERFICIE PREPARADA COM MATERIAL DA MESMA LINHA,CONFORMEO ITEM 17.017.0100,EXCLUSIVE ESTE PREPARO</t>
  </si>
  <si>
    <t>7.04</t>
  </si>
  <si>
    <t>17.017.0300-B</t>
  </si>
  <si>
    <t>PINTURA INTERNA OU EXTERNA SOBRE FERRO COM TINTA A OLEO BRILHANTE, INCLUSIVE LIXAMENTO, LIMPEZA, UMA DEMAO DE TINTA ANTIOXIDO E DUAS DEMAOS DE ACABAMENTO</t>
  </si>
  <si>
    <t>7.05</t>
  </si>
  <si>
    <t>17.040.0024-A</t>
  </si>
  <si>
    <t>PINTURA DE PISO CIMENTADO LISO COM TINTA 100% ACRILICA, INCLUSIVE LIXAMENTO, LIMPEZA E TRES DEMAOS DE ACABAMENTO APLICADAS A ROLO DE LA, DILUICAO EM AGUA A 20%</t>
  </si>
  <si>
    <t>8.0</t>
  </si>
  <si>
    <t>NOVO DML A SER CONSTRUÍDO</t>
  </si>
  <si>
    <t>8.01</t>
  </si>
  <si>
    <t>03.001.0001-1</t>
  </si>
  <si>
    <t>ESCAVACAO MANUAL DE VALA/CAVA EM MATERIAL DE 1ª CATEGORIA (A(AREIA,ARGILA OU PICARRA),ATE 1,50M DE PROFUNDIDADE,EXCLUSIVE ESCORAMENTO E ESGOTAMENTO</t>
  </si>
  <si>
    <t>8.02</t>
  </si>
  <si>
    <t>8.03</t>
  </si>
  <si>
    <t>11.003.0001-B</t>
  </si>
  <si>
    <t>CONCRETO DOSADO RACIONALMENTE PARA UMA RESISTENCIA CARACTERISTICA A COMPRESSAO DE 10MPA, INCLUSIVE MATERIAIS, TRANSPORTE, PREPARO COM BETONEIRA, LANCAMENTO E ADENSAMENTO (ENCHIMENTO DOS BLOCOS)</t>
  </si>
  <si>
    <t>8.04</t>
  </si>
  <si>
    <t>8.05</t>
  </si>
  <si>
    <t>8.06</t>
  </si>
  <si>
    <t>11.013.0070-1</t>
  </si>
  <si>
    <t>CONCRETO ARMADO,FCK=20MPA,INCLUINDO MATERIAIS PARA 1,00M3 DECONCRETO(IMPORTADO DE USINA)ADENSADO E COLOCADO,14,00M2 DEAREA MOLDADA,FORMAS E ESCORAMENTO CONFORME ITENS 11.004.0022E 11.004.0035,60KG DE ACO CA-50,INCLUSIVE MAO-DE-OBRA PARACORTE,DOBRAGEM,MONTAGEM E COLOCACAO NAS FORMAS</t>
  </si>
  <si>
    <t>8.07</t>
  </si>
  <si>
    <t>8.08</t>
  </si>
  <si>
    <t>8.09</t>
  </si>
  <si>
    <t>8.10</t>
  </si>
  <si>
    <t>13.180.0015-1</t>
  </si>
  <si>
    <t>FORRO FALSO DE GESSO, COM PLACAS PRE-MOLDADAS, DE 60X60CM,DEENCAIXE, PRESAS COM 4 TIRANTES DE ARAME E REJUNTADAS. FORNECIMENTO E COLOCACAO</t>
  </si>
  <si>
    <t>8.11</t>
  </si>
  <si>
    <t>15.019.0020-0</t>
  </si>
  <si>
    <t>INTERRUPTOR DE EMBUTIR COM 1 TECLA SIMPLES FOSFORESCENTE E PLACA.FORNECIMENTO E COLOCACAO</t>
  </si>
  <si>
    <t>8.12</t>
  </si>
  <si>
    <t>15.015.0250-0</t>
  </si>
  <si>
    <t>INSTALACAO DE PONTO DE TOMADA,EMBUTIDO NA ALVENARIA,EQUIVALENTE A 2 VARAS DE ELETRODUTO DE PVC RIGIDO DE 3/4",12,00M DEFIO 2,5MM2,CAIXAS,CONEXOES E TOMADA DE EMBUTIR,2P+T,10A,PADRAO BRASILEIRO,COM PLACA FOSFORESCENTE,INCLUSIVE ABERTURA E FECHAMENTO DE RASGO EM ALVENARIA</t>
  </si>
  <si>
    <t>8.13</t>
  </si>
  <si>
    <t>15.015.0020-0</t>
  </si>
  <si>
    <t>INSTALACAO DE PONTO DE LUZ,EMBUTIDO NA LAJE,EQUIVALENTE A 2VARAS DE ELETRODUTO DE PVC RIGIDO DE 3/4",12,00M DE FIO 2,5MM2,CAIXAS,CONEXOES,LUVAS,CURVA E INTERRUPTOR DE EMBUTIR COMPLACA FOSFORESCENTE,INCLUSIVE ABERTURA E FECHAMENTO DE RASGOEM ALVENARIA</t>
  </si>
  <si>
    <t>8.14</t>
  </si>
  <si>
    <t>8.15</t>
  </si>
  <si>
    <t>8.16</t>
  </si>
  <si>
    <t>8.17</t>
  </si>
  <si>
    <t>03.009.0004-0</t>
  </si>
  <si>
    <t>ATERRO COM MATERIAL DE 1ªCATEGORIA,COMPACTADO MANUALMENTE EMCAMADAS DE 20CM,ATE UMA ALTURA MAXIMA DE 80CM,PARA SUPORTEDE CAMADA DE CONCRETO,INCLUSIVE DOIS TIROS DE PA,ESPALHAMENTO E REGA,EXCLUSIVE FORNECIMENTO DA TERRA</t>
  </si>
  <si>
    <t>Total do orçamento :</t>
  </si>
  <si>
    <t>BDI: 15%</t>
  </si>
  <si>
    <t>Total Geral :</t>
  </si>
  <si>
    <t>Composição do BDI</t>
  </si>
  <si>
    <t>Intervalos admissíveis sem justificativas</t>
  </si>
  <si>
    <t>Composição de BDI adotado</t>
  </si>
  <si>
    <t>BDI Proposto:</t>
  </si>
  <si>
    <t>Seguro + Garantia (S+G)</t>
  </si>
  <si>
    <t>De      0,80%      até     1,00%</t>
  </si>
  <si>
    <t>Garantia:</t>
  </si>
  <si>
    <t xml:space="preserve"> 
Observação:
Composição do BDI, intervalos admissíveis e fórmula de cálculo nos termos do Acórdão 2622/2013 do TCU.</t>
  </si>
  <si>
    <t xml:space="preserve">Risco (R) </t>
  </si>
  <si>
    <t>De      0,97%      até     1,27%</t>
  </si>
  <si>
    <t>Risco:</t>
  </si>
  <si>
    <t>Despesas financeiras (DF)</t>
  </si>
  <si>
    <t>De      0,59%      até     1,39%</t>
  </si>
  <si>
    <t>Despesas financeiras:</t>
  </si>
  <si>
    <t>Administração Central (AC)</t>
  </si>
  <si>
    <t>De      3,00%      até     5,50%</t>
  </si>
  <si>
    <t>Administração central:</t>
  </si>
  <si>
    <t>Lucro (L)</t>
  </si>
  <si>
    <t>De      6,16%      até     8,96%</t>
  </si>
  <si>
    <t>Lucro:</t>
  </si>
  <si>
    <t>Tributos (T)</t>
  </si>
  <si>
    <t>De      5,65%      até     8,65%</t>
  </si>
  <si>
    <t>Tributos:</t>
  </si>
  <si>
    <t>MEMÓRIA DE CÁLCULO</t>
  </si>
  <si>
    <t>ITEM</t>
  </si>
  <si>
    <t>CÓDIGO</t>
  </si>
  <si>
    <t>DESCRIÇÃO</t>
  </si>
  <si>
    <t>3M DE COMPRIMENTO X 2M DE ALTURA</t>
  </si>
  <si>
    <t>REFERENTE AS JANELAS QUE FOARAM ALTERADAS AS SUAS ALTURAS,  JANELAS DO BANHEIRO (4) E A JANELA DA SALA DE CURATIVO(1)</t>
  </si>
  <si>
    <t>1 MESES</t>
  </si>
  <si>
    <t>ÁREA DA COBERTURA DO PSF</t>
  </si>
  <si>
    <t xml:space="preserve"> PISO CENTRAL / VENTILAÇÃO (4,02mx3,41m)</t>
  </si>
  <si>
    <t>PORTAO DE GRADE DE FERRO DA ENTRADA (2,00mx2,20m)</t>
  </si>
  <si>
    <t>FRENTE DA UNIDADE (13,23mx3,00m) LATERAL DA UNIDADE(15,74mx3,00m)</t>
  </si>
  <si>
    <t>86,91m² x 20 KM</t>
  </si>
  <si>
    <t>ARQUIVO(2,00mX2,10m)SALA DE VACINAS(2,80mx3,40m)CONSULTORIO DE ENFERMAGEM(2,80mx3,40m)BANHO(2,80mx1,10M)BANHO(2,80mx1,50m)BANHO(2,80mx1,25) BANHO(2,80mx1,50)Á.SERVIÇO(1,70mx2,55m)COZINHA(4,18mx2,10m) SALA DO DENTISTA(4,18mx2,75m)ESTERELIZAÇÃO(3,05mx1,50m) COMPRESSOR(1,50mx1,00)SALA DE REUNIÃO(4,40mx4,70m)SALA DE CURATIVO (3,40mx2,80m) CONSULTORIO MEDICO(3,40mx2,80m)TRIAGEM(2,80mx3,59)CONSULTORIO(2,10mx2,23m)</t>
  </si>
  <si>
    <t>BASE DO PISO CENTRAL / VENTILAÇÃO (4,02MX3,41M)</t>
  </si>
  <si>
    <t>REFERENTE A ÁREA DAS JANELAS QUE FOARAM ALTERADAS AS SUAS ALTURAS,  JANELAS DO BANHEIRO (0,48m² x 4) E A JANELA DA SALA DE CURATIVO(1.05m² x 1)</t>
  </si>
  <si>
    <t>REFERENTE A ÁREA DAS JANELAS QUE FOARAM ALTERADAS AS SUAS ALTURAS,  JANELAS DO BANHEIRO (0,48m² x 4 x 2) E A JANELA DA SALA DE CURATIVO(1.05m² x 1 x 2)</t>
  </si>
  <si>
    <t>BASE DO PISO CENTRAL / VENTILAÇÃO (4,02MX3,41MX0,05)</t>
  </si>
  <si>
    <t>BASE PARA OS PISOS DO ARQUIVO(2,00mX2,10m)SALA DE VACINAS(2,80mx3,40m)CONSULTORIO DE ENFERMAGEM(2,80mx3,40m)BANHO(2,80mx1,10M)BANHO(2,80mx1,50m)BANHO(2,80mx1,25) BANHO(2,80mx1,50)Á.SERVIÇO(1,70mx2,55m)COZINHA(4,18mx2,10m) SALA DO DENTISTA(4,18mx2,75m)ESTERELIZAÇÃO(3,05mx1,50m) COMPRESSOR(1,50mx1,00)SALA DE REUNIÃO(4,40mx4,70m)SALA DE CURATIVO (3,40mx2,80m) CONSULTORIO MEDICO(3,40mx2,80m)TRIAGEM(2,80mx3,59)CONSULTORIO(2,10mx2,23m)</t>
  </si>
  <si>
    <t>BASE DO PISO CENTRAL / VENTILAÇÃO (4,20MX5,20M)</t>
  </si>
  <si>
    <t>48T X 22KM</t>
  </si>
  <si>
    <t>ARQUIVO(8,20m)SALA DE VACINAS(12,40m)CONSULTORIO DE ENFERMAGEM(12,40m)BANHO(7,80M)BANHO(8,60m)BANHO(8,10) BANHO(8,60)Á.SERVIÇO(8,50m)COZINHA(12,56m) SALA DO DENTISTA(13,86m)ESTERELIZAÇÃO(9,10m) COMPRESSOR(5,00M)SALA DE REUNIÃO(18,20m)SALA DE CURATIVO (13,44m) CONSULTORIO MEDICO(12,40m)TRIAGEM(12,78)CONSULTORIO(8,40M)VARANDA(7,21M)    CIRCULAÇÃO E RECEPÇÃO(32,10M)</t>
  </si>
  <si>
    <t>BANHO 1 (7,80M X 1,20M) BANHO 2 (8,60M X 1,20m) BANHO 3 (8,10m X 1,20m) BANHO 4 (8,60m X 1,20m) COZINHA (12,56mM X 1,20m) ÁREA DE SERVIÇO (8,50M X 1,20m) CIRCULAÇÃO (32,10M X 1,70)</t>
  </si>
  <si>
    <t>REFERENTE A TODA ÁREA EXTERNA DA UNIDADE A SER REVESTIDA, 62,40M X 2,90M</t>
  </si>
  <si>
    <t>ARQUIVO(1)SALA DE VACINAS(1)CONSULTORIO DE ENFERMAGEM(1)BANHO(1)BANHO(1)BANHO(1) BANHO(1)Á.SERVIÇO(1)COZINHA(2) SALA DO DENTISTA(2)ESTERELIZAÇÃO(1) COMPRESSOR(1)SALA DE REUNIÃO(1)SALA DE CURATIVO (1) CONSULTORIO MEDICO(1)TRIAGEM(1)CONSULTORIO(1)CIRCULAÇÃO E RECEPÇÃO(1)</t>
  </si>
  <si>
    <t>VIDRO DA JANELA DA SALA DE REUNIÃO (1,00mx1,12m)</t>
  </si>
  <si>
    <t xml:space="preserve">VIDRO DA JANELA DA COZINHA </t>
  </si>
  <si>
    <t>RESTAURAÇÃO DA UNIDADE SE SAUDE (2 SERVENTES E 3 MESES)</t>
  </si>
  <si>
    <t>RESTAURAÇÃO DA UNIDADE SE SAUDE (1 CARPINTEIRO 2 MESES)</t>
  </si>
  <si>
    <t>RESTAURAÇÃO DA UNIDADE SE SAUDE (1 PEDREIRO 3 MESES)</t>
  </si>
  <si>
    <t>RESTAURAÇÃO DA UNIDADE SE SAUDE (1 PINTOR 3 MESES)</t>
  </si>
  <si>
    <t>RESTAURAÇÃO DA UNIDADE SE SAUDE (1 ELETRECISTA 1 MES)</t>
  </si>
  <si>
    <t>REFERENTE A TROCA DOS VIDROS DAS JANELAS 
8 JANELAS DE 1,50MX1,10M
4 JANELAS DE 0,60MX0,60M
3 JANELAS DE 1,00MX1,10M</t>
  </si>
  <si>
    <t>CIRCULAÇÃO (3)</t>
  </si>
  <si>
    <t>SALA DE REUNIÕES(1)</t>
  </si>
  <si>
    <t>TROCA GERAL DAS LAMPADAS EXISTENTES NA UNIDADE</t>
  </si>
  <si>
    <t xml:space="preserve">REFERENTE A SER INSTALADO NO BANHEIRO DE NECESSIDADES ESPECIAIS </t>
  </si>
  <si>
    <t>REFERENTE A SER INSTALADO NA UNIDADE</t>
  </si>
  <si>
    <t>BANHEIRO FEMININO(1) BANHEIRO MASCULINO(1)BENHEIRO DA COZINHA(1) BANHEIRO (1)</t>
  </si>
  <si>
    <t>BANHEIRO MASCULINO (1)</t>
  </si>
  <si>
    <t>SALA DE CURATIVOS(1)                                                                                                SALA DO DENTISTA (1)ESTERELIZAÇÃO(1)</t>
  </si>
  <si>
    <t>PERIMETRO DA COBERTURA DO PSF 36,95m</t>
  </si>
  <si>
    <t>PERIMETRO INTERNO DA VENTILAÇÃO (4,02m+4,02m+3,41m+3,41m)</t>
  </si>
  <si>
    <t>2 TUBOS COM ALTURA DA CALHA AO CHAO (2,90m)</t>
  </si>
  <si>
    <t>ARQUIVO,SALA DE VACINAS,CONSULTORIO DE ENFERMAGEM, BANHO 1,BANHO 2,BANHO 3, BANHO 4,Á.SERVIÇO,COZINHA, SALA DO DENTISTA,ESTERELIZAÇÃO, COMPRESSOR,SALA DE REUNIÃO,SALA DE CURATIVO ,CONSULTORIO MEDICO,TRIAGEM,CONSULTORIO, MULTIPLICANDO PELA ALTURA DE 2,90(PE DIREITO) E SOMANDO AS ÁREAS DO TETO DE CADA SALA</t>
  </si>
  <si>
    <t>PERIMETRO DA CIRCULAÇÃO E RECEPÇÃO (32,10m)MULTIPLIICADO PELA ALTURA DE 2,90 (PE DIREITO)</t>
  </si>
  <si>
    <t xml:space="preserve">PORTAS (1-1,20mX2,10m) (14-0,80mX2,10m) (4-0,60mX2,10m)
REPINTADAS NAS 2 FOLHAS                                              </t>
  </si>
  <si>
    <t xml:space="preserve">PORTAO E MURO DE GRADE (39,50mx1,7m) </t>
  </si>
  <si>
    <t>PISO CENTRAL / VENTILAÇÃO (3,41MX4,02M)</t>
  </si>
  <si>
    <t>ESCAVAÇÃO REFERENTE AO NOVO DML QUE SERA FEITO NA UNIDADE, (10,78M LINEAR X O,10M X 0,30M) SAPATAS(0,60MX0,60XM0,60MX4)</t>
  </si>
  <si>
    <t>REFERENTE AO PISO EXISTENTE DE CIMENTO (2,13MX3,26M)</t>
  </si>
  <si>
    <t xml:space="preserve">CONCRETO REFERENTE A SER UTILIZADO NA CONSTRUÇÃO </t>
  </si>
  <si>
    <t>TIJOLOS A SEREM UTILIZADOS NA OBRA (7,52M X 2,90)</t>
  </si>
  <si>
    <t>EMBOÇO A SER UTILIZADO NA OBRA (7,52M X 2,90 X 2)</t>
  </si>
  <si>
    <t>CONCRETO UTILIZADO NA OBRA</t>
  </si>
  <si>
    <t>MADEIRAMENTO UTILIZADO NA OBRA</t>
  </si>
  <si>
    <t>ISOLAMENTO TERMICO UTILIZADO NA OBRA</t>
  </si>
  <si>
    <t>TELHAS UTILIZADAS NA OBRA</t>
  </si>
  <si>
    <t>FORRO UTILIZADO NA OBRA</t>
  </si>
  <si>
    <t>INTERRUPTOR UTILIZADO NA OBRA</t>
  </si>
  <si>
    <t>PONTO DE TOMADA UTILIZADA NA OBRA</t>
  </si>
  <si>
    <t>PONTO DE LUZ NO TETO UTILIZADO NA OBRA</t>
  </si>
  <si>
    <t>PISO UTILIZADO NA OBRA (2,00MX3,00M)</t>
  </si>
  <si>
    <t>CONTRAPISO UTILIZADO NA OBRA (2,00MX3,00M)</t>
  </si>
  <si>
    <t>REVESTIMENTO UTILIZADO NAS PAREDES (7,00MX2,90)</t>
  </si>
  <si>
    <t>ATERRO UTILIZADO NA OBRA</t>
  </si>
  <si>
    <t>CRONOGRAMA DE EXECUÇÃO</t>
  </si>
  <si>
    <t>ITEM  / DESCRIÇÃO</t>
  </si>
  <si>
    <t>DIAS</t>
  </si>
  <si>
    <t>01.0</t>
  </si>
  <si>
    <t>CRONOGRAMA FÍSICO-FINANCEIRO</t>
  </si>
  <si>
    <t>$ Parcial sem B.D.I.</t>
  </si>
  <si>
    <t>$ Parcial com B.D.I.</t>
  </si>
  <si>
    <t>% MEDIÇÃO</t>
  </si>
  <si>
    <t>VALORES CORRESPONDENTES</t>
  </si>
  <si>
    <t>30 DIAS</t>
  </si>
  <si>
    <t>ACUMULADO</t>
  </si>
  <si>
    <t>60 DIAS</t>
  </si>
  <si>
    <t>90 DIAS</t>
  </si>
  <si>
    <t>CRONOGRAMA DE DESEMBOLSO MÁXIMO</t>
  </si>
  <si>
    <t>APÓS A DATA DE AUTORIZAÇÃO DE INÍCIO DOS SERVIÇOS</t>
  </si>
  <si>
    <t>PERCENTUAL ACUMULADO</t>
  </si>
</sst>
</file>

<file path=xl/styles.xml><?xml version="1.0" encoding="utf-8"?>
<styleSheet xmlns="http://schemas.openxmlformats.org/spreadsheetml/2006/main">
  <numFmts count="11">
    <numFmt numFmtId="164" formatCode="General"/>
    <numFmt numFmtId="165" formatCode="#,##0.00"/>
    <numFmt numFmtId="166" formatCode="#,000"/>
    <numFmt numFmtId="167" formatCode="* #,##0.00\ ;* \(#,##0.00\);* \-#\ ;@\ "/>
    <numFmt numFmtId="168" formatCode="0.00%"/>
    <numFmt numFmtId="169" formatCode="0,000"/>
    <numFmt numFmtId="170" formatCode="@"/>
    <numFmt numFmtId="171" formatCode="&quot;R$ &quot;#,##0.00"/>
    <numFmt numFmtId="172" formatCode="[$R$-416]\ #,##0.00;[RED]\-[$R$-416]\ #,##0.00"/>
    <numFmt numFmtId="173" formatCode="&quot;R$&quot;#,##0.00"/>
    <numFmt numFmtId="174" formatCode="&quot;R$&quot;#,##0.00_);[RED]&quot;(R$&quot;#,##0.00\)"/>
  </numFmts>
  <fonts count="31">
    <font>
      <sz val="10"/>
      <color indexed="8"/>
      <name val="Arial"/>
      <family val="0"/>
    </font>
    <font>
      <sz val="10"/>
      <name val="Arial"/>
      <family val="0"/>
    </font>
    <font>
      <sz val="11"/>
      <color indexed="8"/>
      <name val="Calibri"/>
      <family val="2"/>
    </font>
    <font>
      <b/>
      <sz val="8"/>
      <color indexed="8"/>
      <name val="Arial"/>
      <family val="2"/>
    </font>
    <font>
      <sz val="8"/>
      <name val="Arial Narrow"/>
      <family val="2"/>
    </font>
    <font>
      <b/>
      <sz val="10"/>
      <color indexed="8"/>
      <name val="Arial"/>
      <family val="2"/>
    </font>
    <font>
      <b/>
      <sz val="14"/>
      <name val="Times New Roman"/>
      <family val="1"/>
    </font>
    <font>
      <b/>
      <sz val="10"/>
      <name val="Arial"/>
      <family val="2"/>
    </font>
    <font>
      <sz val="12"/>
      <name val="Arial"/>
      <family val="2"/>
    </font>
    <font>
      <sz val="8"/>
      <color indexed="8"/>
      <name val="Arial"/>
      <family val="0"/>
    </font>
    <font>
      <b/>
      <sz val="8"/>
      <name val="Arial"/>
      <family val="2"/>
    </font>
    <font>
      <b/>
      <sz val="10"/>
      <color indexed="8"/>
      <name val="Calibri"/>
      <family val="2"/>
    </font>
    <font>
      <sz val="8"/>
      <name val="Arial"/>
      <family val="2"/>
    </font>
    <font>
      <b/>
      <sz val="14"/>
      <name val="Arial Narrow"/>
      <family val="2"/>
    </font>
    <font>
      <b/>
      <sz val="9"/>
      <color indexed="8"/>
      <name val="Arial"/>
      <family val="2"/>
    </font>
    <font>
      <sz val="9"/>
      <color indexed="8"/>
      <name val="Arial"/>
      <family val="0"/>
    </font>
    <font>
      <sz val="8"/>
      <color indexed="53"/>
      <name val="Arial Narrow"/>
      <family val="2"/>
    </font>
    <font>
      <b/>
      <sz val="10"/>
      <color indexed="8"/>
      <name val="Arial Narrow"/>
      <family val="2"/>
    </font>
    <font>
      <b/>
      <sz val="14"/>
      <color indexed="8"/>
      <name val="Arial"/>
      <family val="2"/>
    </font>
    <font>
      <b/>
      <sz val="8"/>
      <name val="Arial Narrow"/>
      <family val="2"/>
    </font>
    <font>
      <b/>
      <sz val="7"/>
      <name val="Arial Narrow"/>
      <family val="2"/>
    </font>
    <font>
      <sz val="8"/>
      <color indexed="48"/>
      <name val="Arial Narrow"/>
      <family val="2"/>
    </font>
    <font>
      <sz val="8"/>
      <color indexed="9"/>
      <name val="Arial Narrow"/>
      <family val="2"/>
    </font>
    <font>
      <b/>
      <sz val="14"/>
      <name val="Arial"/>
      <family val="2"/>
    </font>
    <font>
      <b/>
      <sz val="7"/>
      <name val="Arial"/>
      <family val="2"/>
    </font>
    <font>
      <b/>
      <sz val="12"/>
      <name val="Arial Narrow"/>
      <family val="2"/>
    </font>
    <font>
      <sz val="14"/>
      <name val="Arial Narrow"/>
      <family val="2"/>
    </font>
    <font>
      <b/>
      <u val="single"/>
      <sz val="16"/>
      <name val="Arial Narrow"/>
      <family val="2"/>
    </font>
    <font>
      <sz val="18"/>
      <name val="Arial Narrow"/>
      <family val="2"/>
    </font>
    <font>
      <sz val="12"/>
      <name val="Arial Narrow"/>
      <family val="2"/>
    </font>
    <font>
      <b/>
      <sz val="12"/>
      <color indexed="8"/>
      <name val="Arial Narrow"/>
      <family val="2"/>
    </font>
  </fonts>
  <fills count="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s>
  <borders count="23">
    <border>
      <left/>
      <right/>
      <top/>
      <bottom/>
      <diagonal/>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color indexed="63"/>
      </bottom>
    </border>
    <border>
      <left style="hair">
        <color indexed="8"/>
      </left>
      <right>
        <color indexed="63"/>
      </right>
      <top>
        <color indexed="6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thin">
        <color indexed="8"/>
      </top>
      <bottom style="thin">
        <color indexed="8"/>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s>
  <cellStyleXfs count="29">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4" fontId="9" fillId="0" borderId="0" applyNumberFormat="0" applyFill="0" applyBorder="0">
      <alignment horizontal="left" vertical="top"/>
      <protection locked="0"/>
    </xf>
    <xf numFmtId="164" fontId="1" fillId="0" borderId="0">
      <alignment/>
      <protection/>
    </xf>
    <xf numFmtId="164" fontId="0" fillId="0" borderId="0" applyNumberFormat="0" applyFill="0" applyBorder="0" applyAlignment="0" applyProtection="0"/>
    <xf numFmtId="164" fontId="1" fillId="0" borderId="0">
      <alignment/>
      <protection/>
    </xf>
    <xf numFmtId="164" fontId="1" fillId="0" borderId="0">
      <alignment/>
      <protection/>
    </xf>
    <xf numFmtId="164" fontId="2" fillId="0" borderId="0">
      <alignment/>
      <protection/>
    </xf>
    <xf numFmtId="164" fontId="3" fillId="0" borderId="0" applyNumberFormat="0" applyFill="0" applyBorder="0" applyAlignment="0" applyProtection="0"/>
    <xf numFmtId="164" fontId="3" fillId="0" borderId="0" applyNumberFormat="0" applyFill="0" applyBorder="0" applyAlignment="0" applyProtection="0"/>
    <xf numFmtId="164" fontId="1" fillId="0" borderId="0">
      <alignment/>
      <protection/>
    </xf>
    <xf numFmtId="164" fontId="2" fillId="0" borderId="0" applyFill="0" applyBorder="0" applyAlignment="0" applyProtection="0"/>
  </cellStyleXfs>
  <cellXfs count="121">
    <xf numFmtId="164" fontId="0" fillId="0" borderId="0" xfId="0" applyAlignment="1">
      <alignment/>
    </xf>
    <xf numFmtId="164" fontId="4" fillId="2" borderId="0" xfId="0" applyFont="1" applyFill="1" applyAlignment="1">
      <alignment horizontal="center"/>
    </xf>
    <xf numFmtId="164" fontId="4" fillId="2" borderId="0" xfId="0" applyFont="1" applyFill="1" applyAlignment="1">
      <alignment/>
    </xf>
    <xf numFmtId="164" fontId="4" fillId="0" borderId="0" xfId="0" applyFont="1" applyAlignment="1" applyProtection="1">
      <alignment vertical="top"/>
      <protection locked="0"/>
    </xf>
    <xf numFmtId="164" fontId="0" fillId="0" borderId="0" xfId="0" applyBorder="1" applyAlignment="1">
      <alignment horizontal="center"/>
    </xf>
    <xf numFmtId="164" fontId="0" fillId="0" borderId="0" xfId="0" applyBorder="1" applyAlignment="1">
      <alignment/>
    </xf>
    <xf numFmtId="164" fontId="5" fillId="0" borderId="0" xfId="0" applyFont="1" applyAlignment="1">
      <alignment horizontal="center"/>
    </xf>
    <xf numFmtId="165" fontId="5" fillId="0" borderId="0" xfId="0" applyNumberFormat="1" applyFont="1" applyAlignment="1">
      <alignment/>
    </xf>
    <xf numFmtId="165" fontId="5" fillId="0" borderId="0" xfId="0" applyNumberFormat="1" applyFont="1" applyAlignment="1">
      <alignment horizontal="right" vertical="top"/>
    </xf>
    <xf numFmtId="164" fontId="5" fillId="0" borderId="0" xfId="0" applyFont="1" applyAlignment="1" applyProtection="1">
      <alignment horizontal="center" vertical="top" wrapText="1"/>
      <protection locked="0"/>
    </xf>
    <xf numFmtId="165" fontId="0" fillId="0" borderId="0" xfId="0" applyNumberFormat="1" applyAlignment="1">
      <alignment/>
    </xf>
    <xf numFmtId="164" fontId="6" fillId="0" borderId="0" xfId="0" applyFont="1" applyBorder="1" applyAlignment="1">
      <alignment horizontal="center" vertical="center"/>
    </xf>
    <xf numFmtId="164" fontId="0" fillId="0" borderId="0" xfId="0" applyAlignment="1">
      <alignment horizontal="center"/>
    </xf>
    <xf numFmtId="164" fontId="7" fillId="0" borderId="0" xfId="0" applyFont="1" applyBorder="1" applyAlignment="1">
      <alignment horizontal="left" vertical="center" wrapText="1"/>
    </xf>
    <xf numFmtId="164" fontId="4" fillId="0" borderId="0" xfId="0" applyFont="1" applyAlignment="1" applyProtection="1">
      <alignment horizontal="left" vertical="top"/>
      <protection locked="0"/>
    </xf>
    <xf numFmtId="164" fontId="0" fillId="0" borderId="0" xfId="0" applyAlignment="1">
      <alignment horizontal="left"/>
    </xf>
    <xf numFmtId="164" fontId="7" fillId="0" borderId="0" xfId="0" applyFont="1" applyBorder="1" applyAlignment="1">
      <alignment horizontal="center" vertical="center"/>
    </xf>
    <xf numFmtId="164" fontId="5" fillId="0" borderId="0" xfId="0" applyFont="1" applyBorder="1" applyAlignment="1" applyProtection="1">
      <alignment horizontal="center" vertical="top" wrapText="1"/>
      <protection locked="0"/>
    </xf>
    <xf numFmtId="164" fontId="5" fillId="0" borderId="0" xfId="0" applyFont="1" applyAlignment="1" applyProtection="1">
      <alignment horizontal="left" vertical="top" wrapText="1"/>
      <protection locked="0"/>
    </xf>
    <xf numFmtId="165" fontId="5" fillId="0" borderId="0" xfId="0" applyNumberFormat="1" applyFont="1" applyBorder="1" applyAlignment="1">
      <alignment horizontal="center" vertical="center"/>
    </xf>
    <xf numFmtId="164" fontId="5" fillId="0" borderId="1" xfId="0" applyFont="1" applyBorder="1" applyAlignment="1" applyProtection="1">
      <alignment horizontal="center" vertical="top"/>
      <protection locked="0"/>
    </xf>
    <xf numFmtId="164" fontId="5" fillId="0" borderId="1" xfId="0" applyFont="1" applyBorder="1" applyAlignment="1" applyProtection="1">
      <alignment horizontal="left" vertical="top"/>
      <protection locked="0"/>
    </xf>
    <xf numFmtId="165" fontId="5" fillId="0" borderId="1" xfId="0" applyNumberFormat="1" applyFont="1" applyBorder="1" applyAlignment="1" applyProtection="1">
      <alignment vertical="top"/>
      <protection locked="0"/>
    </xf>
    <xf numFmtId="165" fontId="5" fillId="0" borderId="1" xfId="0" applyNumberFormat="1" applyFont="1" applyBorder="1" applyAlignment="1" applyProtection="1">
      <alignment horizontal="right" vertical="top"/>
      <protection locked="0"/>
    </xf>
    <xf numFmtId="166" fontId="3" fillId="0" borderId="1" xfId="0" applyNumberFormat="1" applyFont="1" applyBorder="1" applyAlignment="1" applyProtection="1">
      <alignment horizontal="center" vertical="top"/>
      <protection locked="0"/>
    </xf>
    <xf numFmtId="164" fontId="0" fillId="0" borderId="1" xfId="0" applyBorder="1" applyAlignment="1">
      <alignment/>
    </xf>
    <xf numFmtId="164" fontId="3" fillId="0" borderId="1" xfId="0" applyFont="1" applyBorder="1" applyAlignment="1" applyProtection="1">
      <alignment horizontal="left" vertical="top"/>
      <protection locked="0"/>
    </xf>
    <xf numFmtId="164" fontId="0" fillId="0" borderId="1" xfId="0" applyBorder="1" applyAlignment="1">
      <alignment horizontal="center"/>
    </xf>
    <xf numFmtId="165" fontId="0" fillId="0" borderId="1" xfId="0" applyNumberFormat="1" applyBorder="1" applyAlignment="1">
      <alignment/>
    </xf>
    <xf numFmtId="165" fontId="3" fillId="0" borderId="1" xfId="0" applyNumberFormat="1" applyFont="1" applyBorder="1" applyAlignment="1">
      <alignment horizontal="right" vertical="top"/>
    </xf>
    <xf numFmtId="164" fontId="9" fillId="0" borderId="1" xfId="0" applyFont="1" applyBorder="1" applyAlignment="1" applyProtection="1">
      <alignment horizontal="center" vertical="top" wrapText="1"/>
      <protection locked="0"/>
    </xf>
    <xf numFmtId="164" fontId="9" fillId="0" borderId="1" xfId="0" applyFont="1" applyBorder="1" applyAlignment="1" applyProtection="1">
      <alignment horizontal="left" vertical="top" wrapText="1"/>
      <protection locked="0"/>
    </xf>
    <xf numFmtId="165" fontId="9" fillId="0" borderId="1" xfId="0" applyNumberFormat="1" applyFont="1" applyBorder="1" applyAlignment="1" applyProtection="1">
      <alignment horizontal="center" vertical="top" wrapText="1"/>
      <protection locked="0"/>
    </xf>
    <xf numFmtId="165" fontId="9" fillId="0" borderId="1" xfId="0" applyNumberFormat="1" applyFont="1" applyBorder="1" applyAlignment="1" applyProtection="1">
      <alignment horizontal="right" vertical="top" wrapText="1"/>
      <protection locked="0"/>
    </xf>
    <xf numFmtId="164" fontId="3" fillId="0" borderId="0" xfId="0" applyFont="1" applyBorder="1" applyAlignment="1" applyProtection="1">
      <alignment horizontal="left" vertical="top" wrapText="1"/>
      <protection locked="0"/>
    </xf>
    <xf numFmtId="164" fontId="3" fillId="0" borderId="0" xfId="0" applyFont="1" applyBorder="1" applyAlignment="1" applyProtection="1">
      <alignment horizontal="center" vertical="top" wrapText="1"/>
      <protection locked="0"/>
    </xf>
    <xf numFmtId="165" fontId="3" fillId="0" borderId="2" xfId="0" applyNumberFormat="1" applyFont="1" applyBorder="1" applyAlignment="1" applyProtection="1">
      <alignment horizontal="center" vertical="center" wrapText="1"/>
      <protection locked="0"/>
    </xf>
    <xf numFmtId="165" fontId="3" fillId="0" borderId="2" xfId="0" applyNumberFormat="1" applyFont="1" applyBorder="1" applyAlignment="1" applyProtection="1">
      <alignment horizontal="right" vertical="top" wrapText="1"/>
      <protection locked="0"/>
    </xf>
    <xf numFmtId="164" fontId="3" fillId="0" borderId="0" xfId="0" applyFont="1" applyBorder="1" applyAlignment="1" applyProtection="1">
      <alignment horizontal="right" vertical="top" wrapText="1"/>
      <protection locked="0"/>
    </xf>
    <xf numFmtId="164" fontId="5" fillId="0" borderId="0" xfId="0" applyFont="1" applyAlignment="1">
      <alignment/>
    </xf>
    <xf numFmtId="165" fontId="3" fillId="0" borderId="2" xfId="0" applyNumberFormat="1" applyFont="1" applyBorder="1" applyAlignment="1">
      <alignment horizontal="center" vertical="center"/>
    </xf>
    <xf numFmtId="165" fontId="3" fillId="0" borderId="2" xfId="0" applyNumberFormat="1" applyFont="1" applyBorder="1" applyAlignment="1">
      <alignment horizontal="right" vertical="top"/>
    </xf>
    <xf numFmtId="167" fontId="1" fillId="0" borderId="0" xfId="15" applyFont="1" applyFill="1" applyBorder="1" applyAlignment="1" applyProtection="1">
      <alignment/>
      <protection/>
    </xf>
    <xf numFmtId="167" fontId="1" fillId="0" borderId="0" xfId="15" applyFont="1" applyFill="1" applyBorder="1" applyAlignment="1" applyProtection="1">
      <alignment horizontal="center"/>
      <protection/>
    </xf>
    <xf numFmtId="164" fontId="10" fillId="2" borderId="2" xfId="0" applyFont="1" applyFill="1" applyBorder="1" applyAlignment="1">
      <alignment horizontal="center" vertical="center"/>
    </xf>
    <xf numFmtId="164" fontId="10" fillId="2" borderId="2" xfId="0" applyFont="1" applyFill="1" applyBorder="1" applyAlignment="1">
      <alignment horizontal="center" vertical="center" wrapText="1"/>
    </xf>
    <xf numFmtId="167" fontId="7" fillId="2" borderId="2" xfId="15" applyFont="1" applyFill="1" applyBorder="1" applyAlignment="1" applyProtection="1">
      <alignment horizontal="center" vertical="center"/>
      <protection/>
    </xf>
    <xf numFmtId="168" fontId="11" fillId="0" borderId="2" xfId="19" applyNumberFormat="1" applyFont="1" applyFill="1" applyBorder="1" applyAlignment="1" applyProtection="1">
      <alignment horizontal="center" vertical="center"/>
      <protection/>
    </xf>
    <xf numFmtId="168" fontId="10" fillId="2" borderId="0" xfId="19" applyNumberFormat="1" applyFont="1" applyFill="1" applyBorder="1" applyAlignment="1" applyProtection="1">
      <alignment horizontal="center" vertical="center"/>
      <protection/>
    </xf>
    <xf numFmtId="164" fontId="12" fillId="2" borderId="3" xfId="0" applyFont="1" applyFill="1" applyBorder="1" applyAlignment="1" applyProtection="1">
      <alignment horizontal="left" vertical="center"/>
      <protection/>
    </xf>
    <xf numFmtId="164" fontId="12" fillId="2" borderId="3" xfId="0" applyFont="1" applyFill="1" applyBorder="1" applyAlignment="1">
      <alignment horizontal="center"/>
    </xf>
    <xf numFmtId="164" fontId="12" fillId="2" borderId="4" xfId="0" applyFont="1" applyFill="1" applyBorder="1" applyAlignment="1">
      <alignment vertical="center"/>
    </xf>
    <xf numFmtId="168" fontId="12" fillId="2" borderId="5" xfId="19" applyNumberFormat="1" applyFont="1" applyFill="1" applyBorder="1" applyAlignment="1" applyProtection="1">
      <alignment horizontal="center" vertical="center"/>
      <protection locked="0"/>
    </xf>
    <xf numFmtId="167" fontId="12" fillId="2" borderId="6" xfId="15" applyFont="1" applyFill="1" applyBorder="1" applyAlignment="1" applyProtection="1">
      <alignment horizontal="left" wrapText="1"/>
      <protection/>
    </xf>
    <xf numFmtId="167" fontId="12" fillId="2" borderId="0" xfId="15" applyFont="1" applyFill="1" applyBorder="1" applyAlignment="1" applyProtection="1">
      <alignment horizontal="left" vertical="top" wrapText="1"/>
      <protection/>
    </xf>
    <xf numFmtId="168" fontId="12" fillId="2" borderId="3" xfId="19" applyNumberFormat="1" applyFont="1" applyFill="1" applyBorder="1" applyAlignment="1" applyProtection="1">
      <alignment horizontal="center" vertical="center"/>
      <protection locked="0"/>
    </xf>
    <xf numFmtId="164" fontId="12" fillId="2" borderId="6" xfId="0" applyFont="1" applyFill="1" applyBorder="1" applyAlignment="1" applyProtection="1">
      <alignment horizontal="left" vertical="center"/>
      <protection/>
    </xf>
    <xf numFmtId="164" fontId="12" fillId="2" borderId="6" xfId="0" applyFont="1" applyFill="1" applyBorder="1" applyAlignment="1">
      <alignment horizontal="center"/>
    </xf>
    <xf numFmtId="164" fontId="12" fillId="2" borderId="7" xfId="0" applyFont="1" applyFill="1" applyBorder="1" applyAlignment="1">
      <alignment vertical="center"/>
    </xf>
    <xf numFmtId="168" fontId="12" fillId="2" borderId="6" xfId="19" applyNumberFormat="1" applyFont="1" applyFill="1" applyBorder="1" applyAlignment="1" applyProtection="1">
      <alignment horizontal="center" vertical="center"/>
      <protection locked="0"/>
    </xf>
    <xf numFmtId="164" fontId="0" fillId="2" borderId="2" xfId="0" applyFill="1" applyBorder="1" applyAlignment="1">
      <alignment horizontal="center"/>
    </xf>
    <xf numFmtId="164" fontId="0" fillId="2" borderId="0" xfId="0" applyFill="1" applyBorder="1" applyAlignment="1">
      <alignment horizontal="center"/>
    </xf>
    <xf numFmtId="164" fontId="4" fillId="2" borderId="0" xfId="0" applyFont="1" applyFill="1" applyBorder="1" applyAlignment="1" applyProtection="1">
      <alignment horizontal="center" vertical="top"/>
      <protection locked="0"/>
    </xf>
    <xf numFmtId="164" fontId="4" fillId="3" borderId="0" xfId="0" applyFont="1" applyFill="1" applyBorder="1" applyAlignment="1" applyProtection="1">
      <alignment horizontal="center" vertical="top"/>
      <protection locked="0"/>
    </xf>
    <xf numFmtId="164" fontId="4" fillId="0" borderId="0" xfId="0" applyFont="1" applyFill="1" applyBorder="1" applyAlignment="1" applyProtection="1">
      <alignment vertical="top"/>
      <protection locked="0"/>
    </xf>
    <xf numFmtId="165" fontId="5" fillId="0" borderId="0" xfId="0" applyNumberFormat="1" applyFont="1" applyAlignment="1">
      <alignment horizontal="center"/>
    </xf>
    <xf numFmtId="165" fontId="0" fillId="0" borderId="0" xfId="0" applyNumberFormat="1" applyAlignment="1">
      <alignment horizontal="center"/>
    </xf>
    <xf numFmtId="164" fontId="13" fillId="3" borderId="8" xfId="0" applyFont="1" applyFill="1" applyBorder="1" applyAlignment="1" applyProtection="1">
      <alignment horizontal="center" vertical="center"/>
      <protection locked="0"/>
    </xf>
    <xf numFmtId="164" fontId="14" fillId="0" borderId="1" xfId="0" applyFont="1" applyBorder="1" applyAlignment="1" applyProtection="1">
      <alignment horizontal="center" vertical="center"/>
      <protection locked="0"/>
    </xf>
    <xf numFmtId="164" fontId="15" fillId="0" borderId="0" xfId="0" applyFont="1" applyAlignment="1">
      <alignment/>
    </xf>
    <xf numFmtId="166" fontId="14" fillId="0" borderId="0" xfId="0" applyNumberFormat="1" applyFont="1" applyBorder="1" applyAlignment="1" applyProtection="1">
      <alignment horizontal="left" vertical="top"/>
      <protection locked="0"/>
    </xf>
    <xf numFmtId="164" fontId="14" fillId="0" borderId="0" xfId="0" applyFont="1" applyBorder="1" applyAlignment="1">
      <alignment/>
    </xf>
    <xf numFmtId="164" fontId="14" fillId="0" borderId="0" xfId="0" applyFont="1" applyBorder="1" applyAlignment="1" applyProtection="1">
      <alignment horizontal="left" vertical="top"/>
      <protection locked="0"/>
    </xf>
    <xf numFmtId="164" fontId="15" fillId="0" borderId="0" xfId="0" applyFont="1" applyAlignment="1">
      <alignment horizontal="center"/>
    </xf>
    <xf numFmtId="169" fontId="9" fillId="0" borderId="0" xfId="0" applyNumberFormat="1" applyFont="1" applyBorder="1" applyAlignment="1" applyProtection="1">
      <alignment horizontal="left" vertical="top"/>
      <protection locked="0"/>
    </xf>
    <xf numFmtId="164" fontId="9" fillId="0" borderId="0" xfId="0" applyFont="1" applyBorder="1" applyAlignment="1" applyProtection="1">
      <alignment horizontal="left" vertical="top"/>
      <protection locked="0"/>
    </xf>
    <xf numFmtId="164" fontId="9" fillId="0" borderId="0" xfId="0" applyFont="1" applyBorder="1" applyAlignment="1" applyProtection="1">
      <alignment horizontal="left" vertical="top" wrapText="1"/>
      <protection locked="0"/>
    </xf>
    <xf numFmtId="164" fontId="9" fillId="0" borderId="0" xfId="0" applyFont="1" applyAlignment="1">
      <alignment horizontal="center"/>
    </xf>
    <xf numFmtId="164" fontId="16" fillId="0" borderId="0" xfId="0" applyFont="1" applyAlignment="1" applyProtection="1">
      <alignment vertical="top"/>
      <protection locked="0"/>
    </xf>
    <xf numFmtId="164" fontId="16" fillId="0" borderId="0" xfId="0" applyFont="1" applyFill="1" applyBorder="1" applyAlignment="1" applyProtection="1">
      <alignment vertical="top"/>
      <protection locked="0"/>
    </xf>
    <xf numFmtId="164" fontId="17" fillId="0" borderId="0" xfId="0" applyFont="1" applyAlignment="1">
      <alignment/>
    </xf>
    <xf numFmtId="164" fontId="18" fillId="0" borderId="0" xfId="0" applyFont="1" applyBorder="1" applyAlignment="1">
      <alignment horizontal="center" vertical="center"/>
    </xf>
    <xf numFmtId="170" fontId="10" fillId="4" borderId="8" xfId="27" applyNumberFormat="1" applyFont="1" applyFill="1" applyBorder="1" applyAlignment="1">
      <alignment horizontal="center" vertical="center"/>
      <protection/>
    </xf>
    <xf numFmtId="164" fontId="19" fillId="4" borderId="8" xfId="27" applyFont="1" applyFill="1" applyBorder="1" applyAlignment="1">
      <alignment horizontal="center" vertical="center"/>
      <protection/>
    </xf>
    <xf numFmtId="164" fontId="20" fillId="4" borderId="8" xfId="27" applyFont="1" applyFill="1" applyBorder="1" applyAlignment="1">
      <alignment horizontal="center" vertical="center"/>
      <protection/>
    </xf>
    <xf numFmtId="170" fontId="10" fillId="2" borderId="9" xfId="27" applyNumberFormat="1" applyFont="1" applyFill="1" applyBorder="1" applyAlignment="1">
      <alignment horizontal="center" vertical="center"/>
      <protection/>
    </xf>
    <xf numFmtId="164" fontId="12" fillId="2" borderId="10" xfId="27" applyFont="1" applyFill="1" applyBorder="1" applyAlignment="1">
      <alignment vertical="center"/>
      <protection/>
    </xf>
    <xf numFmtId="164" fontId="4" fillId="2" borderId="11" xfId="27" applyFont="1" applyFill="1" applyBorder="1" applyAlignment="1">
      <alignment vertical="center"/>
      <protection/>
    </xf>
    <xf numFmtId="166" fontId="3" fillId="0" borderId="12" xfId="0" applyNumberFormat="1" applyFont="1" applyBorder="1" applyAlignment="1" applyProtection="1">
      <alignment horizontal="center" vertical="top"/>
      <protection locked="0"/>
    </xf>
    <xf numFmtId="164" fontId="3" fillId="0" borderId="13" xfId="0" applyFont="1" applyBorder="1" applyAlignment="1" applyProtection="1">
      <alignment horizontal="left" vertical="top"/>
      <protection locked="0"/>
    </xf>
    <xf numFmtId="164" fontId="21" fillId="5" borderId="14" xfId="27" applyFont="1" applyFill="1" applyBorder="1" applyAlignment="1">
      <alignment vertical="center"/>
      <protection/>
    </xf>
    <xf numFmtId="164" fontId="22" fillId="0" borderId="15" xfId="27" applyFont="1" applyFill="1" applyBorder="1" applyAlignment="1">
      <alignment vertical="center"/>
      <protection/>
    </xf>
    <xf numFmtId="164" fontId="22" fillId="0" borderId="14" xfId="27" applyFont="1" applyFill="1" applyBorder="1" applyAlignment="1">
      <alignment vertical="center"/>
      <protection/>
    </xf>
    <xf numFmtId="170" fontId="10" fillId="2" borderId="16" xfId="27" applyNumberFormat="1" applyFont="1" applyFill="1" applyBorder="1" applyAlignment="1">
      <alignment horizontal="center" vertical="center"/>
      <protection/>
    </xf>
    <xf numFmtId="164" fontId="12" fillId="2" borderId="17" xfId="27" applyFont="1" applyFill="1" applyBorder="1" applyAlignment="1">
      <alignment vertical="center"/>
      <protection/>
    </xf>
    <xf numFmtId="164" fontId="22" fillId="2" borderId="18" xfId="27" applyFont="1" applyFill="1" applyBorder="1" applyAlignment="1">
      <alignment vertical="center"/>
      <protection/>
    </xf>
    <xf numFmtId="164" fontId="22" fillId="2" borderId="19" xfId="27" applyFont="1" applyFill="1" applyBorder="1" applyAlignment="1">
      <alignment vertical="center"/>
      <protection/>
    </xf>
    <xf numFmtId="164" fontId="22" fillId="2" borderId="17" xfId="27" applyFont="1" applyFill="1" applyBorder="1" applyAlignment="1">
      <alignment vertical="center"/>
      <protection/>
    </xf>
    <xf numFmtId="164" fontId="0" fillId="0" borderId="0" xfId="0" applyAlignment="1" applyProtection="1">
      <alignment vertical="top"/>
      <protection locked="0"/>
    </xf>
    <xf numFmtId="164" fontId="23" fillId="0" borderId="0" xfId="0" applyFont="1" applyBorder="1" applyAlignment="1">
      <alignment horizontal="center" vertical="center"/>
    </xf>
    <xf numFmtId="164" fontId="10" fillId="4" borderId="2" xfId="0" applyFont="1" applyFill="1" applyBorder="1" applyAlignment="1">
      <alignment horizontal="center" vertical="center"/>
    </xf>
    <xf numFmtId="164" fontId="10" fillId="4" borderId="2" xfId="0" applyFont="1" applyFill="1" applyBorder="1" applyAlignment="1">
      <alignment horizontal="center" vertical="center" wrapText="1"/>
    </xf>
    <xf numFmtId="164" fontId="24" fillId="4" borderId="2" xfId="0" applyFont="1" applyFill="1" applyBorder="1" applyAlignment="1">
      <alignment horizontal="center" vertical="center"/>
    </xf>
    <xf numFmtId="171" fontId="4" fillId="2" borderId="1" xfId="27" applyNumberFormat="1" applyFont="1" applyFill="1" applyBorder="1" applyAlignment="1">
      <alignment horizontal="left" vertical="center"/>
      <protection/>
    </xf>
    <xf numFmtId="171" fontId="4" fillId="2" borderId="20" xfId="27" applyNumberFormat="1" applyFont="1" applyFill="1" applyBorder="1" applyAlignment="1">
      <alignment horizontal="left" vertical="center"/>
      <protection/>
    </xf>
    <xf numFmtId="168" fontId="4" fillId="0" borderId="1" xfId="22" applyNumberFormat="1" applyFont="1" applyBorder="1" applyAlignment="1">
      <alignment horizontal="center" vertical="center"/>
      <protection/>
    </xf>
    <xf numFmtId="172" fontId="4" fillId="2" borderId="1" xfId="27" applyNumberFormat="1" applyFont="1" applyFill="1" applyBorder="1" applyAlignment="1">
      <alignment horizontal="center" vertical="center"/>
      <protection/>
    </xf>
    <xf numFmtId="172" fontId="4" fillId="0" borderId="1" xfId="22" applyNumberFormat="1" applyFont="1" applyBorder="1" applyAlignment="1">
      <alignment horizontal="center" vertical="center"/>
      <protection/>
    </xf>
    <xf numFmtId="168" fontId="4" fillId="2" borderId="1" xfId="27" applyNumberFormat="1" applyFont="1" applyFill="1" applyBorder="1" applyAlignment="1">
      <alignment horizontal="center" vertical="center"/>
      <protection/>
    </xf>
    <xf numFmtId="170" fontId="25" fillId="2" borderId="21" xfId="27" applyNumberFormat="1" applyFont="1" applyFill="1" applyBorder="1" applyAlignment="1">
      <alignment horizontal="center" vertical="center"/>
      <protection/>
    </xf>
    <xf numFmtId="171" fontId="19" fillId="2" borderId="1" xfId="27" applyNumberFormat="1" applyFont="1" applyFill="1" applyBorder="1" applyAlignment="1">
      <alignment horizontal="left" vertical="center"/>
      <protection/>
    </xf>
    <xf numFmtId="168" fontId="19" fillId="2" borderId="0" xfId="27" applyNumberFormat="1" applyFont="1" applyFill="1" applyBorder="1" applyAlignment="1">
      <alignment horizontal="center" vertical="center"/>
      <protection/>
    </xf>
    <xf numFmtId="173" fontId="19" fillId="2" borderId="22" xfId="27" applyNumberFormat="1" applyFont="1" applyFill="1" applyBorder="1" applyAlignment="1">
      <alignment horizontal="center" vertical="center"/>
      <protection/>
    </xf>
    <xf numFmtId="164" fontId="26" fillId="0" borderId="0" xfId="0" applyFont="1" applyAlignment="1">
      <alignment/>
    </xf>
    <xf numFmtId="164" fontId="27" fillId="0" borderId="0" xfId="0" applyFont="1" applyAlignment="1">
      <alignment horizontal="center"/>
    </xf>
    <xf numFmtId="164" fontId="28" fillId="0" borderId="0" xfId="0" applyFont="1" applyAlignment="1">
      <alignment/>
    </xf>
    <xf numFmtId="164" fontId="29" fillId="0" borderId="1" xfId="0" applyFont="1" applyBorder="1" applyAlignment="1">
      <alignment horizontal="center" vertical="center" wrapText="1"/>
    </xf>
    <xf numFmtId="164" fontId="30" fillId="0" borderId="0" xfId="0" applyFont="1" applyAlignment="1">
      <alignment/>
    </xf>
    <xf numFmtId="168" fontId="29" fillId="0" borderId="1" xfId="0" applyNumberFormat="1" applyFont="1" applyBorder="1" applyAlignment="1">
      <alignment horizontal="center" vertical="center" wrapText="1"/>
    </xf>
    <xf numFmtId="174" fontId="29" fillId="4" borderId="1" xfId="0" applyNumberFormat="1" applyFont="1" applyFill="1" applyBorder="1" applyAlignment="1">
      <alignment horizontal="center" vertical="center" wrapText="1"/>
    </xf>
    <xf numFmtId="174" fontId="25" fillId="4" borderId="1" xfId="0" applyNumberFormat="1" applyFont="1" applyFill="1" applyBorder="1" applyAlignment="1">
      <alignment horizontal="center" vertical="center" wrapText="1"/>
    </xf>
  </cellXfs>
  <cellStyles count="15">
    <cellStyle name="Normal" xfId="0"/>
    <cellStyle name="Comma" xfId="15"/>
    <cellStyle name="Comma [0]" xfId="16"/>
    <cellStyle name="Currency" xfId="17"/>
    <cellStyle name="Currency [0]" xfId="18"/>
    <cellStyle name="Percent" xfId="19"/>
    <cellStyle name="Normal 2" xfId="20"/>
    <cellStyle name="Normal 3" xfId="21"/>
    <cellStyle name="Normal 5" xfId="22"/>
    <cellStyle name="Normal 5 2" xfId="23"/>
    <cellStyle name="Normal 5 3" xfId="24"/>
    <cellStyle name="Normal_EMOP - Tabela Atualizada" xfId="25"/>
    <cellStyle name="Normal_Orçat" xfId="26"/>
    <cellStyle name="Normal_Planilha - Rede Coletrora 44 Casas" xfId="27"/>
    <cellStyle name="Separador de milhares 2"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7F7F7"/>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1704975</xdr:colOff>
      <xdr:row>0</xdr:row>
      <xdr:rowOff>57150</xdr:rowOff>
    </xdr:from>
    <xdr:to>
      <xdr:col>2</xdr:col>
      <xdr:colOff>2895600</xdr:colOff>
      <xdr:row>1</xdr:row>
      <xdr:rowOff>647700</xdr:rowOff>
    </xdr:to>
    <xdr:pic>
      <xdr:nvPicPr>
        <xdr:cNvPr id="1" name="Picture 6"/>
        <xdr:cNvPicPr preferRelativeResize="1">
          <a:picLocks noChangeAspect="1"/>
        </xdr:cNvPicPr>
      </xdr:nvPicPr>
      <xdr:blipFill>
        <a:blip r:embed="rId1"/>
        <a:stretch>
          <a:fillRect/>
        </a:stretch>
      </xdr:blipFill>
      <xdr:spPr>
        <a:xfrm>
          <a:off x="2800350" y="57150"/>
          <a:ext cx="1190625" cy="11334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47625</xdr:colOff>
      <xdr:row>9</xdr:row>
      <xdr:rowOff>104775</xdr:rowOff>
    </xdr:from>
    <xdr:to>
      <xdr:col>9</xdr:col>
      <xdr:colOff>571500</xdr:colOff>
      <xdr:row>12</xdr:row>
      <xdr:rowOff>9525</xdr:rowOff>
    </xdr:to>
    <xdr:pic>
      <xdr:nvPicPr>
        <xdr:cNvPr id="1" name="Imagem 1"/>
        <xdr:cNvPicPr preferRelativeResize="1">
          <a:picLocks noChangeAspect="1"/>
        </xdr:cNvPicPr>
      </xdr:nvPicPr>
      <xdr:blipFill>
        <a:blip r:embed="rId1"/>
        <a:stretch>
          <a:fillRect/>
        </a:stretch>
      </xdr:blipFill>
      <xdr:spPr>
        <a:xfrm>
          <a:off x="7248525" y="2552700"/>
          <a:ext cx="1743075" cy="447675"/>
        </a:xfrm>
        <a:prstGeom prst="rect">
          <a:avLst/>
        </a:prstGeom>
        <a:blipFill>
          <a:blip r:embed=""/>
          <a:srcRect/>
          <a:stretch>
            <a:fillRect/>
          </a:stretch>
        </a:blipFill>
        <a:ln w="9525" cmpd="sng">
          <a:noFill/>
        </a:ln>
      </xdr:spPr>
    </xdr:pic>
    <xdr:clientData/>
  </xdr:twoCellAnchor>
  <xdr:twoCellAnchor editAs="absolute">
    <xdr:from>
      <xdr:col>3</xdr:col>
      <xdr:colOff>200025</xdr:colOff>
      <xdr:row>0</xdr:row>
      <xdr:rowOff>47625</xdr:rowOff>
    </xdr:from>
    <xdr:to>
      <xdr:col>3</xdr:col>
      <xdr:colOff>1314450</xdr:colOff>
      <xdr:row>2</xdr:row>
      <xdr:rowOff>9525</xdr:rowOff>
    </xdr:to>
    <xdr:pic>
      <xdr:nvPicPr>
        <xdr:cNvPr id="2" name="Picture 6"/>
        <xdr:cNvPicPr preferRelativeResize="1">
          <a:picLocks noChangeAspect="1"/>
        </xdr:cNvPicPr>
      </xdr:nvPicPr>
      <xdr:blipFill>
        <a:blip r:embed="rId2"/>
        <a:stretch>
          <a:fillRect/>
        </a:stretch>
      </xdr:blipFill>
      <xdr:spPr>
        <a:xfrm>
          <a:off x="3905250" y="47625"/>
          <a:ext cx="1114425" cy="119062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2438400</xdr:colOff>
      <xdr:row>0</xdr:row>
      <xdr:rowOff>28575</xdr:rowOff>
    </xdr:from>
    <xdr:to>
      <xdr:col>3</xdr:col>
      <xdr:colOff>295275</xdr:colOff>
      <xdr:row>1</xdr:row>
      <xdr:rowOff>628650</xdr:rowOff>
    </xdr:to>
    <xdr:pic>
      <xdr:nvPicPr>
        <xdr:cNvPr id="1" name="Picture 6"/>
        <xdr:cNvPicPr preferRelativeResize="1">
          <a:picLocks noChangeAspect="1"/>
        </xdr:cNvPicPr>
      </xdr:nvPicPr>
      <xdr:blipFill>
        <a:blip r:embed="rId1"/>
        <a:stretch>
          <a:fillRect/>
        </a:stretch>
      </xdr:blipFill>
      <xdr:spPr>
        <a:xfrm>
          <a:off x="3457575" y="28575"/>
          <a:ext cx="1123950" cy="114300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885825</xdr:colOff>
      <xdr:row>0</xdr:row>
      <xdr:rowOff>9525</xdr:rowOff>
    </xdr:from>
    <xdr:to>
      <xdr:col>1</xdr:col>
      <xdr:colOff>2143125</xdr:colOff>
      <xdr:row>1</xdr:row>
      <xdr:rowOff>657225</xdr:rowOff>
    </xdr:to>
    <xdr:pic>
      <xdr:nvPicPr>
        <xdr:cNvPr id="1" name="Picture 6_0"/>
        <xdr:cNvPicPr preferRelativeResize="1">
          <a:picLocks noChangeAspect="1"/>
        </xdr:cNvPicPr>
      </xdr:nvPicPr>
      <xdr:blipFill>
        <a:blip r:embed="rId1"/>
        <a:stretch>
          <a:fillRect/>
        </a:stretch>
      </xdr:blipFill>
      <xdr:spPr>
        <a:xfrm>
          <a:off x="1866900" y="9525"/>
          <a:ext cx="1257300" cy="1190625"/>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0</xdr:colOff>
      <xdr:row>0</xdr:row>
      <xdr:rowOff>228600</xdr:rowOff>
    </xdr:from>
    <xdr:to>
      <xdr:col>7</xdr:col>
      <xdr:colOff>381000</xdr:colOff>
      <xdr:row>1</xdr:row>
      <xdr:rowOff>638175</xdr:rowOff>
    </xdr:to>
    <xdr:pic>
      <xdr:nvPicPr>
        <xdr:cNvPr id="1" name="Picture 6"/>
        <xdr:cNvPicPr preferRelativeResize="1">
          <a:picLocks noChangeAspect="1"/>
        </xdr:cNvPicPr>
      </xdr:nvPicPr>
      <xdr:blipFill>
        <a:blip r:embed="rId1"/>
        <a:stretch>
          <a:fillRect/>
        </a:stretch>
      </xdr:blipFill>
      <xdr:spPr>
        <a:xfrm>
          <a:off x="3933825" y="228600"/>
          <a:ext cx="990600" cy="952500"/>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809625</xdr:colOff>
      <xdr:row>0</xdr:row>
      <xdr:rowOff>180975</xdr:rowOff>
    </xdr:from>
    <xdr:to>
      <xdr:col>3</xdr:col>
      <xdr:colOff>276225</xdr:colOff>
      <xdr:row>1</xdr:row>
      <xdr:rowOff>590550</xdr:rowOff>
    </xdr:to>
    <xdr:pic>
      <xdr:nvPicPr>
        <xdr:cNvPr id="1" name="Picture 6"/>
        <xdr:cNvPicPr preferRelativeResize="1">
          <a:picLocks noChangeAspect="1"/>
        </xdr:cNvPicPr>
      </xdr:nvPicPr>
      <xdr:blipFill>
        <a:blip r:embed="rId1"/>
        <a:stretch>
          <a:fillRect/>
        </a:stretch>
      </xdr:blipFill>
      <xdr:spPr>
        <a:xfrm>
          <a:off x="3362325" y="180975"/>
          <a:ext cx="1000125" cy="9525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IO92"/>
  <sheetViews>
    <sheetView view="pageBreakPreview" zoomScale="95" zoomScaleNormal="120" zoomScaleSheetLayoutView="95" workbookViewId="0" topLeftCell="A3">
      <selection activeCell="A6" sqref="A6"/>
    </sheetView>
  </sheetViews>
  <sheetFormatPr defaultColWidth="9.140625" defaultRowHeight="12.75"/>
  <cols>
    <col min="1" max="1" width="5.7109375" style="1" customWidth="1"/>
    <col min="2" max="2" width="10.7109375" style="2" customWidth="1"/>
    <col min="3" max="3" width="50.7109375" style="2" customWidth="1"/>
    <col min="4" max="4" width="8.7109375" style="1" customWidth="1"/>
    <col min="5" max="5" width="11.7109375" style="2" customWidth="1"/>
    <col min="6" max="6" width="9.7109375" style="2" customWidth="1"/>
    <col min="7" max="7" width="9.140625" style="2" customWidth="1"/>
    <col min="8" max="8" width="2.7109375" style="2" customWidth="1"/>
    <col min="9" max="249" width="9.140625" style="3" customWidth="1"/>
  </cols>
  <sheetData>
    <row r="1" spans="1:248" ht="42.75" customHeight="1">
      <c r="A1" s="4"/>
      <c r="B1" s="5"/>
      <c r="C1" s="5"/>
      <c r="D1" s="6"/>
      <c r="E1" s="7"/>
      <c r="F1" s="7"/>
      <c r="G1" s="8"/>
      <c r="H1" s="3"/>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row>
    <row r="2" spans="1:248" ht="54" customHeight="1">
      <c r="A2" s="4"/>
      <c r="B2" s="5"/>
      <c r="C2" s="5"/>
      <c r="D2" s="9"/>
      <c r="E2" s="10"/>
      <c r="F2" s="10"/>
      <c r="G2" s="8"/>
      <c r="H2" s="3"/>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row>
    <row r="3" spans="1:248" ht="18" customHeight="1">
      <c r="A3" s="11" t="s">
        <v>0</v>
      </c>
      <c r="B3" s="11"/>
      <c r="C3" s="11"/>
      <c r="D3" s="11"/>
      <c r="E3" s="11"/>
      <c r="F3" s="11"/>
      <c r="G3" s="11"/>
      <c r="H3" s="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row>
    <row r="4" spans="1:248" ht="12.75" customHeight="1">
      <c r="A4" s="12"/>
      <c r="B4"/>
      <c r="C4"/>
      <c r="D4" s="6"/>
      <c r="E4" s="7"/>
      <c r="F4" s="7"/>
      <c r="G4" s="8"/>
      <c r="H4" s="3"/>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row>
    <row r="5" spans="1:249" s="15" customFormat="1" ht="12.75" customHeight="1">
      <c r="A5" s="13" t="s">
        <v>1</v>
      </c>
      <c r="B5" s="13"/>
      <c r="C5" s="13"/>
      <c r="D5" s="13"/>
      <c r="E5" s="13"/>
      <c r="F5" s="13"/>
      <c r="G5" s="13"/>
      <c r="H5" s="14"/>
      <c r="I5" s="14"/>
      <c r="J5" s="14"/>
      <c r="IO5" s="14"/>
    </row>
    <row r="6" spans="1:249" s="15" customFormat="1" ht="12.75" customHeight="1">
      <c r="A6" s="13" t="s">
        <v>2</v>
      </c>
      <c r="B6" s="13"/>
      <c r="C6" s="13"/>
      <c r="D6" s="13"/>
      <c r="E6" s="13"/>
      <c r="F6" s="13"/>
      <c r="G6" s="13"/>
      <c r="H6" s="14"/>
      <c r="I6" s="14"/>
      <c r="J6" s="14"/>
      <c r="IO6" s="14"/>
    </row>
    <row r="7" spans="1:248" ht="12.75" customHeight="1">
      <c r="A7" s="16"/>
      <c r="B7"/>
      <c r="C7"/>
      <c r="D7" s="6"/>
      <c r="E7" s="7"/>
      <c r="F7" s="7"/>
      <c r="G7" s="8"/>
      <c r="H7" s="3"/>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row>
    <row r="8" spans="1:248" ht="12.75" customHeight="1">
      <c r="A8" s="17"/>
      <c r="B8" s="18"/>
      <c r="C8" s="18"/>
      <c r="D8" s="6"/>
      <c r="E8" s="19" t="s">
        <v>3</v>
      </c>
      <c r="F8" s="19"/>
      <c r="G8" s="19"/>
      <c r="H8" s="3"/>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row>
    <row r="9" spans="1:248" ht="25.5" customHeight="1">
      <c r="A9" s="20" t="s">
        <v>4</v>
      </c>
      <c r="B9" s="21" t="s">
        <v>5</v>
      </c>
      <c r="C9" s="21" t="s">
        <v>6</v>
      </c>
      <c r="D9" s="20" t="s">
        <v>7</v>
      </c>
      <c r="E9" s="22" t="s">
        <v>8</v>
      </c>
      <c r="F9" s="22" t="s">
        <v>9</v>
      </c>
      <c r="G9" s="23" t="s">
        <v>10</v>
      </c>
      <c r="H9" s="3"/>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row>
    <row r="10" spans="1:248" ht="14.25">
      <c r="A10" s="24" t="s">
        <v>11</v>
      </c>
      <c r="B10" s="25"/>
      <c r="C10" s="26" t="s">
        <v>12</v>
      </c>
      <c r="D10" s="27"/>
      <c r="E10" s="28"/>
      <c r="F10" s="28"/>
      <c r="G10" s="29">
        <f>SUM(G11:G22)</f>
        <v>11632.130000000001</v>
      </c>
      <c r="H10" s="3"/>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row>
    <row r="11" spans="1:248" ht="24.75">
      <c r="A11" s="30" t="s">
        <v>13</v>
      </c>
      <c r="B11" s="31" t="s">
        <v>14</v>
      </c>
      <c r="C11" s="31" t="s">
        <v>15</v>
      </c>
      <c r="D11" s="30" t="s">
        <v>16</v>
      </c>
      <c r="E11" s="32">
        <v>6</v>
      </c>
      <c r="F11" s="33">
        <v>321.13</v>
      </c>
      <c r="G11" s="33">
        <f aca="true" t="shared" si="0" ref="G11:G22">ROUND(E11*F11,2)</f>
        <v>1926.78</v>
      </c>
      <c r="H11" s="3"/>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row>
    <row r="12" spans="1:248" ht="24.75">
      <c r="A12" s="30" t="s">
        <v>17</v>
      </c>
      <c r="B12" s="31" t="s">
        <v>18</v>
      </c>
      <c r="C12" s="31" t="s">
        <v>19</v>
      </c>
      <c r="D12" s="30" t="s">
        <v>20</v>
      </c>
      <c r="E12" s="32">
        <v>5</v>
      </c>
      <c r="F12" s="33">
        <v>21.97</v>
      </c>
      <c r="G12" s="33">
        <f t="shared" si="0"/>
        <v>109.85</v>
      </c>
      <c r="H12" s="3"/>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row>
    <row r="13" spans="1:248" ht="24.75">
      <c r="A13" s="30" t="s">
        <v>21</v>
      </c>
      <c r="B13" s="31" t="s">
        <v>22</v>
      </c>
      <c r="C13" s="31" t="s">
        <v>23</v>
      </c>
      <c r="D13" s="30" t="s">
        <v>24</v>
      </c>
      <c r="E13" s="32">
        <v>1</v>
      </c>
      <c r="F13" s="33">
        <v>5288.8</v>
      </c>
      <c r="G13" s="33">
        <f t="shared" si="0"/>
        <v>5288.8</v>
      </c>
      <c r="H13" s="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row>
    <row r="14" spans="1:248" ht="24.75">
      <c r="A14" s="30" t="s">
        <v>25</v>
      </c>
      <c r="B14" s="31" t="s">
        <v>26</v>
      </c>
      <c r="C14" s="31" t="s">
        <v>27</v>
      </c>
      <c r="D14" s="30" t="s">
        <v>16</v>
      </c>
      <c r="E14" s="32">
        <v>25</v>
      </c>
      <c r="F14" s="33">
        <v>16.28</v>
      </c>
      <c r="G14" s="33">
        <f t="shared" si="0"/>
        <v>407</v>
      </c>
      <c r="H14" s="3"/>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row>
    <row r="15" spans="1:248" ht="34.5">
      <c r="A15" s="30" t="s">
        <v>28</v>
      </c>
      <c r="B15" s="31" t="s">
        <v>29</v>
      </c>
      <c r="C15" s="31" t="s">
        <v>30</v>
      </c>
      <c r="D15" s="30" t="s">
        <v>16</v>
      </c>
      <c r="E15" s="32">
        <v>13.7</v>
      </c>
      <c r="F15" s="33">
        <v>9.43</v>
      </c>
      <c r="G15" s="33">
        <f t="shared" si="0"/>
        <v>129.19</v>
      </c>
      <c r="H15" s="3"/>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row>
    <row r="16" spans="1:248" ht="24.75">
      <c r="A16" s="30" t="s">
        <v>31</v>
      </c>
      <c r="B16" s="31" t="s">
        <v>32</v>
      </c>
      <c r="C16" s="31" t="s">
        <v>33</v>
      </c>
      <c r="D16" s="30" t="s">
        <v>16</v>
      </c>
      <c r="E16" s="32">
        <v>4.4</v>
      </c>
      <c r="F16" s="33">
        <v>13.47</v>
      </c>
      <c r="G16" s="33">
        <f t="shared" si="0"/>
        <v>59.27</v>
      </c>
      <c r="H16" s="3"/>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row>
    <row r="17" spans="1:248" ht="73.5">
      <c r="A17" s="30" t="s">
        <v>34</v>
      </c>
      <c r="B17" s="31" t="s">
        <v>35</v>
      </c>
      <c r="C17" s="31" t="s">
        <v>36</v>
      </c>
      <c r="D17" s="30" t="s">
        <v>37</v>
      </c>
      <c r="E17" s="32">
        <v>84</v>
      </c>
      <c r="F17" s="33">
        <v>4</v>
      </c>
      <c r="G17" s="33">
        <f t="shared" si="0"/>
        <v>336</v>
      </c>
      <c r="H17" s="3"/>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row>
    <row r="18" spans="1:248" ht="24.75">
      <c r="A18" s="30" t="s">
        <v>38</v>
      </c>
      <c r="B18" s="31" t="s">
        <v>39</v>
      </c>
      <c r="C18" s="31" t="s">
        <v>40</v>
      </c>
      <c r="D18" s="30" t="s">
        <v>16</v>
      </c>
      <c r="E18" s="32">
        <v>84</v>
      </c>
      <c r="F18" s="33">
        <v>5.38</v>
      </c>
      <c r="G18" s="33">
        <f t="shared" si="0"/>
        <v>451.92</v>
      </c>
      <c r="H18" s="3"/>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row>
    <row r="19" spans="1:248" ht="43.5">
      <c r="A19" s="30" t="s">
        <v>41</v>
      </c>
      <c r="B19" s="31" t="s">
        <v>42</v>
      </c>
      <c r="C19" s="31" t="s">
        <v>43</v>
      </c>
      <c r="D19" s="30" t="s">
        <v>44</v>
      </c>
      <c r="E19" s="32">
        <v>1738.2</v>
      </c>
      <c r="F19" s="33">
        <v>0.11</v>
      </c>
      <c r="G19" s="33">
        <f t="shared" si="0"/>
        <v>191.2</v>
      </c>
      <c r="H19" s="3"/>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row>
    <row r="20" spans="1:248" ht="34.5">
      <c r="A20" s="30" t="s">
        <v>45</v>
      </c>
      <c r="B20" s="31" t="s">
        <v>46</v>
      </c>
      <c r="C20" s="31" t="s">
        <v>47</v>
      </c>
      <c r="D20" s="30" t="s">
        <v>16</v>
      </c>
      <c r="E20" s="32">
        <v>84</v>
      </c>
      <c r="F20" s="33">
        <v>0.63</v>
      </c>
      <c r="G20" s="33">
        <f t="shared" si="0"/>
        <v>52.92</v>
      </c>
      <c r="H20" s="3"/>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row>
    <row r="21" spans="1:248" ht="43.5">
      <c r="A21" s="30" t="s">
        <v>48</v>
      </c>
      <c r="B21" s="31" t="s">
        <v>49</v>
      </c>
      <c r="C21" s="31" t="s">
        <v>50</v>
      </c>
      <c r="D21" s="30" t="s">
        <v>16</v>
      </c>
      <c r="E21" s="32">
        <v>84</v>
      </c>
      <c r="F21" s="33">
        <v>0.99</v>
      </c>
      <c r="G21" s="33">
        <f t="shared" si="0"/>
        <v>83.16</v>
      </c>
      <c r="H21" s="3"/>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row>
    <row r="22" spans="1:248" ht="34.5">
      <c r="A22" s="30" t="s">
        <v>51</v>
      </c>
      <c r="B22" s="31" t="s">
        <v>52</v>
      </c>
      <c r="C22" s="31" t="s">
        <v>53</v>
      </c>
      <c r="D22" s="30" t="s">
        <v>16</v>
      </c>
      <c r="E22" s="32">
        <v>171.13</v>
      </c>
      <c r="F22" s="33">
        <v>15.17</v>
      </c>
      <c r="G22" s="33">
        <f t="shared" si="0"/>
        <v>2596.04</v>
      </c>
      <c r="H22" s="3"/>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row>
    <row r="23" spans="1:248" ht="14.25">
      <c r="A23" s="24" t="s">
        <v>54</v>
      </c>
      <c r="B23" s="25"/>
      <c r="C23" s="26" t="s">
        <v>55</v>
      </c>
      <c r="D23" s="27"/>
      <c r="E23" s="28"/>
      <c r="F23" s="28"/>
      <c r="G23" s="29">
        <f>SUM(G24:G34)</f>
        <v>73941.5</v>
      </c>
      <c r="H23" s="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row>
    <row r="24" spans="1:248" ht="34.5">
      <c r="A24" s="30" t="s">
        <v>56</v>
      </c>
      <c r="B24" s="31" t="s">
        <v>57</v>
      </c>
      <c r="C24" s="31" t="s">
        <v>58</v>
      </c>
      <c r="D24" s="30" t="s">
        <v>16</v>
      </c>
      <c r="E24" s="32">
        <v>13.7</v>
      </c>
      <c r="F24" s="33">
        <v>40.61</v>
      </c>
      <c r="G24" s="33">
        <f aca="true" t="shared" si="1" ref="G24:G34">ROUND(E24*F24,2)</f>
        <v>556.36</v>
      </c>
      <c r="H24" s="3"/>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row>
    <row r="25" spans="1:248" ht="63.75">
      <c r="A25" s="30" t="s">
        <v>59</v>
      </c>
      <c r="B25" s="31" t="s">
        <v>60</v>
      </c>
      <c r="C25" s="31" t="s">
        <v>61</v>
      </c>
      <c r="D25" s="30" t="s">
        <v>16</v>
      </c>
      <c r="E25" s="32">
        <v>2.97</v>
      </c>
      <c r="F25" s="33">
        <v>76.29</v>
      </c>
      <c r="G25" s="33">
        <f t="shared" si="1"/>
        <v>226.58</v>
      </c>
      <c r="H25" s="3"/>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row>
    <row r="26" spans="1:248" ht="45">
      <c r="A26" s="30" t="s">
        <v>62</v>
      </c>
      <c r="B26" s="31" t="s">
        <v>63</v>
      </c>
      <c r="C26" s="31" t="s">
        <v>64</v>
      </c>
      <c r="D26" s="30" t="s">
        <v>16</v>
      </c>
      <c r="E26" s="32">
        <v>5.94</v>
      </c>
      <c r="F26" s="33">
        <v>31.26</v>
      </c>
      <c r="G26" s="33">
        <f t="shared" si="1"/>
        <v>185.68</v>
      </c>
      <c r="H26" s="3"/>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row>
    <row r="27" spans="1:248" ht="34.5">
      <c r="A27" s="30" t="s">
        <v>65</v>
      </c>
      <c r="B27" s="31" t="s">
        <v>66</v>
      </c>
      <c r="C27" s="31" t="s">
        <v>67</v>
      </c>
      <c r="D27" s="30" t="s">
        <v>68</v>
      </c>
      <c r="E27" s="32">
        <v>0.69</v>
      </c>
      <c r="F27" s="33">
        <v>306.66</v>
      </c>
      <c r="G27" s="33">
        <f t="shared" si="1"/>
        <v>211.6</v>
      </c>
      <c r="H27" s="3"/>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row>
    <row r="28" spans="1:248" ht="34.5">
      <c r="A28" s="30" t="s">
        <v>69</v>
      </c>
      <c r="B28" s="31" t="s">
        <v>70</v>
      </c>
      <c r="C28" s="31" t="s">
        <v>71</v>
      </c>
      <c r="D28" s="30" t="s">
        <v>16</v>
      </c>
      <c r="E28" s="32">
        <v>171.13</v>
      </c>
      <c r="F28" s="33">
        <v>25.24</v>
      </c>
      <c r="G28" s="33">
        <f t="shared" si="1"/>
        <v>4319.32</v>
      </c>
      <c r="H28" s="3"/>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row>
    <row r="29" spans="1:248" ht="56.25">
      <c r="A29" s="30" t="s">
        <v>72</v>
      </c>
      <c r="B29" s="31" t="s">
        <v>73</v>
      </c>
      <c r="C29" s="31" t="s">
        <v>74</v>
      </c>
      <c r="D29" s="30" t="s">
        <v>16</v>
      </c>
      <c r="E29" s="32">
        <v>13.7</v>
      </c>
      <c r="F29" s="33">
        <v>46.93</v>
      </c>
      <c r="G29" s="33">
        <f t="shared" si="1"/>
        <v>642.94</v>
      </c>
      <c r="H29" s="3"/>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row>
    <row r="30" spans="1:248" ht="56.25">
      <c r="A30" s="30" t="s">
        <v>75</v>
      </c>
      <c r="B30" s="31" t="s">
        <v>76</v>
      </c>
      <c r="C30" s="31" t="s">
        <v>77</v>
      </c>
      <c r="D30" s="30" t="s">
        <v>78</v>
      </c>
      <c r="E30" s="32">
        <v>880</v>
      </c>
      <c r="F30" s="33">
        <v>0.5</v>
      </c>
      <c r="G30" s="33">
        <f t="shared" si="1"/>
        <v>440</v>
      </c>
      <c r="H30" s="3"/>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row>
    <row r="31" spans="1:248" ht="24.75">
      <c r="A31" s="30" t="s">
        <v>79</v>
      </c>
      <c r="B31" s="31" t="s">
        <v>80</v>
      </c>
      <c r="C31" s="31" t="s">
        <v>81</v>
      </c>
      <c r="D31" s="30" t="s">
        <v>82</v>
      </c>
      <c r="E31" s="32">
        <v>219.65</v>
      </c>
      <c r="F31" s="33">
        <v>32.52</v>
      </c>
      <c r="G31" s="33">
        <f t="shared" si="1"/>
        <v>7143.02</v>
      </c>
      <c r="H31" s="3"/>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row>
    <row r="32" spans="1:248" ht="45">
      <c r="A32" s="30" t="s">
        <v>83</v>
      </c>
      <c r="B32" s="31" t="s">
        <v>84</v>
      </c>
      <c r="C32" s="31" t="s">
        <v>85</v>
      </c>
      <c r="D32" s="30" t="s">
        <v>16</v>
      </c>
      <c r="E32" s="32">
        <v>161.87</v>
      </c>
      <c r="F32" s="33">
        <v>152.91</v>
      </c>
      <c r="G32" s="33">
        <f t="shared" si="1"/>
        <v>24751.54</v>
      </c>
      <c r="H32" s="3"/>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row>
    <row r="33" spans="1:248" ht="34.5">
      <c r="A33" s="30" t="s">
        <v>86</v>
      </c>
      <c r="B33" s="31" t="s">
        <v>87</v>
      </c>
      <c r="C33" s="31" t="s">
        <v>88</v>
      </c>
      <c r="D33" s="30" t="s">
        <v>16</v>
      </c>
      <c r="E33" s="32">
        <v>119.56</v>
      </c>
      <c r="F33" s="33">
        <v>129.09</v>
      </c>
      <c r="G33" s="33">
        <f t="shared" si="1"/>
        <v>15434</v>
      </c>
      <c r="H33" s="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row>
    <row r="34" spans="1:248" ht="56.25">
      <c r="A34" s="30" t="s">
        <v>89</v>
      </c>
      <c r="B34" s="31" t="s">
        <v>90</v>
      </c>
      <c r="C34" s="31" t="s">
        <v>91</v>
      </c>
      <c r="D34" s="30" t="s">
        <v>16</v>
      </c>
      <c r="E34" s="32">
        <v>180.96</v>
      </c>
      <c r="F34" s="33">
        <v>110.69</v>
      </c>
      <c r="G34" s="33">
        <f t="shared" si="1"/>
        <v>20030.46</v>
      </c>
      <c r="H34" s="3"/>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row>
    <row r="35" spans="1:248" ht="14.25">
      <c r="A35" s="24" t="s">
        <v>92</v>
      </c>
      <c r="B35" s="25"/>
      <c r="C35" s="26" t="s">
        <v>93</v>
      </c>
      <c r="D35" s="27"/>
      <c r="E35" s="28"/>
      <c r="F35" s="28"/>
      <c r="G35" s="29">
        <f>SUM(G36:G44)</f>
        <v>53215.53</v>
      </c>
      <c r="H35" s="3"/>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row>
    <row r="36" spans="1:248" ht="76.5">
      <c r="A36" s="30" t="s">
        <v>94</v>
      </c>
      <c r="B36" s="31" t="s">
        <v>95</v>
      </c>
      <c r="C36" s="31" t="s">
        <v>96</v>
      </c>
      <c r="D36" s="30" t="s">
        <v>20</v>
      </c>
      <c r="E36" s="32">
        <v>20</v>
      </c>
      <c r="F36" s="33">
        <v>52.2</v>
      </c>
      <c r="G36" s="33">
        <f aca="true" t="shared" si="2" ref="G36:G44">ROUND(E36*F36,2)</f>
        <v>1044</v>
      </c>
      <c r="H36" s="3"/>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row>
    <row r="37" spans="1:248" ht="24.75">
      <c r="A37" s="30" t="s">
        <v>97</v>
      </c>
      <c r="B37" s="31" t="s">
        <v>98</v>
      </c>
      <c r="C37" s="31" t="s">
        <v>99</v>
      </c>
      <c r="D37" s="30" t="s">
        <v>16</v>
      </c>
      <c r="E37" s="32">
        <v>1.12</v>
      </c>
      <c r="F37" s="33">
        <v>67.4</v>
      </c>
      <c r="G37" s="33">
        <f t="shared" si="2"/>
        <v>75.49</v>
      </c>
      <c r="H37" s="3"/>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row>
    <row r="38" spans="1:248" ht="24.75">
      <c r="A38" s="30" t="s">
        <v>100</v>
      </c>
      <c r="B38" s="31" t="s">
        <v>101</v>
      </c>
      <c r="C38" s="31" t="s">
        <v>102</v>
      </c>
      <c r="D38" s="30" t="s">
        <v>16</v>
      </c>
      <c r="E38" s="32">
        <v>0.43</v>
      </c>
      <c r="F38" s="33">
        <v>68.54</v>
      </c>
      <c r="G38" s="33">
        <f t="shared" si="2"/>
        <v>29.47</v>
      </c>
      <c r="H38" s="3"/>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row>
    <row r="39" spans="1:248" ht="14.25">
      <c r="A39" s="30" t="s">
        <v>103</v>
      </c>
      <c r="B39" s="31" t="s">
        <v>104</v>
      </c>
      <c r="C39" s="31" t="s">
        <v>105</v>
      </c>
      <c r="D39" s="30" t="s">
        <v>106</v>
      </c>
      <c r="E39" s="32">
        <v>6</v>
      </c>
      <c r="F39" s="33">
        <v>2655.84</v>
      </c>
      <c r="G39" s="33">
        <f t="shared" si="2"/>
        <v>15935.04</v>
      </c>
      <c r="H39" s="3"/>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row>
    <row r="40" spans="1:248" ht="24.75">
      <c r="A40" s="30" t="s">
        <v>107</v>
      </c>
      <c r="B40" s="31" t="s">
        <v>108</v>
      </c>
      <c r="C40" s="31" t="s">
        <v>109</v>
      </c>
      <c r="D40" s="30" t="s">
        <v>106</v>
      </c>
      <c r="E40" s="32">
        <v>2</v>
      </c>
      <c r="F40" s="33">
        <v>3666.08</v>
      </c>
      <c r="G40" s="33">
        <f t="shared" si="2"/>
        <v>7332.16</v>
      </c>
      <c r="H40" s="3"/>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row>
    <row r="41" spans="1:248" ht="14.25">
      <c r="A41" s="30" t="s">
        <v>110</v>
      </c>
      <c r="B41" s="31" t="s">
        <v>111</v>
      </c>
      <c r="C41" s="31" t="s">
        <v>112</v>
      </c>
      <c r="D41" s="30" t="s">
        <v>24</v>
      </c>
      <c r="E41" s="32">
        <v>3</v>
      </c>
      <c r="F41" s="33">
        <v>3666.08</v>
      </c>
      <c r="G41" s="33">
        <f t="shared" si="2"/>
        <v>10998.24</v>
      </c>
      <c r="H41" s="3"/>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row>
    <row r="42" spans="1:248" ht="14.25">
      <c r="A42" s="30" t="s">
        <v>113</v>
      </c>
      <c r="B42" s="31" t="s">
        <v>114</v>
      </c>
      <c r="C42" s="31" t="s">
        <v>115</v>
      </c>
      <c r="D42" s="30" t="s">
        <v>24</v>
      </c>
      <c r="E42" s="32">
        <v>3</v>
      </c>
      <c r="F42" s="33">
        <v>3666.08</v>
      </c>
      <c r="G42" s="33">
        <f t="shared" si="2"/>
        <v>10998.24</v>
      </c>
      <c r="H42" s="3"/>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row>
    <row r="43" spans="1:248" ht="14.25">
      <c r="A43" s="30" t="s">
        <v>116</v>
      </c>
      <c r="B43" s="31" t="s">
        <v>117</v>
      </c>
      <c r="C43" s="31" t="s">
        <v>118</v>
      </c>
      <c r="D43" s="30" t="s">
        <v>24</v>
      </c>
      <c r="E43" s="32">
        <v>1</v>
      </c>
      <c r="F43" s="33">
        <v>3666.08</v>
      </c>
      <c r="G43" s="33">
        <f t="shared" si="2"/>
        <v>3666.08</v>
      </c>
      <c r="H43" s="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row>
    <row r="44" spans="1:248" ht="24.75">
      <c r="A44" s="30" t="s">
        <v>119</v>
      </c>
      <c r="B44" s="31" t="s">
        <v>120</v>
      </c>
      <c r="C44" s="31" t="s">
        <v>121</v>
      </c>
      <c r="D44" s="30" t="s">
        <v>16</v>
      </c>
      <c r="E44" s="32">
        <v>17.94</v>
      </c>
      <c r="F44" s="33">
        <v>174.85</v>
      </c>
      <c r="G44" s="33">
        <f t="shared" si="2"/>
        <v>3136.81</v>
      </c>
      <c r="H44" s="3"/>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row>
    <row r="45" spans="1:248" ht="14.25">
      <c r="A45" s="24" t="s">
        <v>122</v>
      </c>
      <c r="B45" s="25"/>
      <c r="C45" s="26" t="s">
        <v>123</v>
      </c>
      <c r="D45" s="27"/>
      <c r="E45" s="28"/>
      <c r="F45" s="28"/>
      <c r="G45" s="29">
        <f>SUM(G46:G48)</f>
        <v>4379.54</v>
      </c>
      <c r="H45" s="3"/>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row>
    <row r="46" spans="1:248" ht="53.25">
      <c r="A46" s="30" t="s">
        <v>124</v>
      </c>
      <c r="B46" s="31" t="s">
        <v>125</v>
      </c>
      <c r="C46" s="31" t="s">
        <v>126</v>
      </c>
      <c r="D46" s="30" t="s">
        <v>20</v>
      </c>
      <c r="E46" s="32">
        <v>3</v>
      </c>
      <c r="F46" s="33">
        <v>239.22</v>
      </c>
      <c r="G46" s="33">
        <f aca="true" t="shared" si="3" ref="G46:G48">ROUND(E46*F46,2)</f>
        <v>717.66</v>
      </c>
      <c r="H46" s="3"/>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row>
    <row r="47" spans="1:248" ht="56.25">
      <c r="A47" s="30" t="s">
        <v>127</v>
      </c>
      <c r="B47" s="31" t="s">
        <v>128</v>
      </c>
      <c r="C47" s="31" t="s">
        <v>129</v>
      </c>
      <c r="D47" s="30" t="s">
        <v>20</v>
      </c>
      <c r="E47" s="32">
        <v>1</v>
      </c>
      <c r="F47" s="33">
        <v>245.68</v>
      </c>
      <c r="G47" s="33">
        <f t="shared" si="3"/>
        <v>245.68</v>
      </c>
      <c r="H47" s="3"/>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row>
    <row r="48" spans="1:248" ht="14.25">
      <c r="A48" s="30" t="s">
        <v>130</v>
      </c>
      <c r="B48" s="31" t="s">
        <v>131</v>
      </c>
      <c r="C48" s="31" t="s">
        <v>132</v>
      </c>
      <c r="D48" s="30" t="s">
        <v>20</v>
      </c>
      <c r="E48" s="32">
        <v>31</v>
      </c>
      <c r="F48" s="33">
        <v>110.2</v>
      </c>
      <c r="G48" s="33">
        <f t="shared" si="3"/>
        <v>3416.2</v>
      </c>
      <c r="H48" s="3"/>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row>
    <row r="49" spans="1:248" ht="14.25">
      <c r="A49" s="24" t="s">
        <v>133</v>
      </c>
      <c r="B49" s="25"/>
      <c r="C49" s="26" t="s">
        <v>134</v>
      </c>
      <c r="D49" s="27"/>
      <c r="E49" s="28"/>
      <c r="F49" s="28"/>
      <c r="G49" s="29">
        <f>SUM(G50:G57)</f>
        <v>4377.49</v>
      </c>
      <c r="H49" s="3"/>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row>
    <row r="50" spans="1:248" ht="43.5">
      <c r="A50" s="30" t="s">
        <v>135</v>
      </c>
      <c r="B50" s="31" t="s">
        <v>136</v>
      </c>
      <c r="C50" s="31" t="s">
        <v>137</v>
      </c>
      <c r="D50" s="30" t="s">
        <v>20</v>
      </c>
      <c r="E50" s="32">
        <v>1</v>
      </c>
      <c r="F50" s="33">
        <v>438.81</v>
      </c>
      <c r="G50" s="33">
        <f aca="true" t="shared" si="4" ref="G50:G57">ROUND(E50*F50,2)</f>
        <v>438.81</v>
      </c>
      <c r="H50" s="3"/>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row>
    <row r="51" spans="1:248" ht="56.25">
      <c r="A51" s="30" t="s">
        <v>138</v>
      </c>
      <c r="B51" s="31" t="s">
        <v>139</v>
      </c>
      <c r="C51" s="31" t="s">
        <v>140</v>
      </c>
      <c r="D51" s="30" t="s">
        <v>20</v>
      </c>
      <c r="E51" s="32">
        <v>1</v>
      </c>
      <c r="F51" s="33">
        <v>442.54</v>
      </c>
      <c r="G51" s="33">
        <f t="shared" si="4"/>
        <v>442.54</v>
      </c>
      <c r="H51" s="3"/>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row>
    <row r="52" spans="1:248" ht="14.25">
      <c r="A52" s="30" t="s">
        <v>141</v>
      </c>
      <c r="B52" s="31" t="s">
        <v>142</v>
      </c>
      <c r="C52" s="31" t="s">
        <v>143</v>
      </c>
      <c r="D52" s="30" t="s">
        <v>20</v>
      </c>
      <c r="E52" s="32">
        <v>9</v>
      </c>
      <c r="F52" s="33">
        <v>356.9</v>
      </c>
      <c r="G52" s="33">
        <f t="shared" si="4"/>
        <v>3212.1</v>
      </c>
      <c r="H52" s="3"/>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row>
    <row r="53" spans="1:248" ht="56.25">
      <c r="A53" s="30" t="s">
        <v>144</v>
      </c>
      <c r="B53" s="31" t="s">
        <v>145</v>
      </c>
      <c r="C53" s="31" t="s">
        <v>146</v>
      </c>
      <c r="D53" s="30" t="s">
        <v>20</v>
      </c>
      <c r="E53" s="32">
        <v>1</v>
      </c>
      <c r="F53" s="33">
        <v>142.63</v>
      </c>
      <c r="G53" s="33">
        <f t="shared" si="4"/>
        <v>142.63</v>
      </c>
      <c r="H53" s="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row>
    <row r="54" spans="1:248" ht="24.75">
      <c r="A54" s="30" t="s">
        <v>147</v>
      </c>
      <c r="B54" s="31" t="s">
        <v>148</v>
      </c>
      <c r="C54" s="31" t="s">
        <v>149</v>
      </c>
      <c r="D54" s="30" t="s">
        <v>20</v>
      </c>
      <c r="E54" s="32">
        <v>4</v>
      </c>
      <c r="F54" s="33">
        <v>12.86</v>
      </c>
      <c r="G54" s="33">
        <f t="shared" si="4"/>
        <v>51.44</v>
      </c>
      <c r="H54" s="3"/>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row>
    <row r="55" spans="1:248" ht="24.75">
      <c r="A55" s="30" t="s">
        <v>150</v>
      </c>
      <c r="B55" s="31" t="s">
        <v>151</v>
      </c>
      <c r="C55" s="31" t="s">
        <v>152</v>
      </c>
      <c r="D55" s="30" t="s">
        <v>20</v>
      </c>
      <c r="E55" s="32">
        <v>1</v>
      </c>
      <c r="F55" s="33">
        <v>3.84</v>
      </c>
      <c r="G55" s="33">
        <f t="shared" si="4"/>
        <v>3.84</v>
      </c>
      <c r="H55" s="3"/>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row>
    <row r="56" spans="1:248" ht="24.75">
      <c r="A56" s="30" t="s">
        <v>153</v>
      </c>
      <c r="B56" s="31" t="s">
        <v>154</v>
      </c>
      <c r="C56" s="31" t="s">
        <v>155</v>
      </c>
      <c r="D56" s="30" t="s">
        <v>20</v>
      </c>
      <c r="E56" s="32">
        <v>3</v>
      </c>
      <c r="F56" s="33">
        <v>4.47</v>
      </c>
      <c r="G56" s="33">
        <f t="shared" si="4"/>
        <v>13.41</v>
      </c>
      <c r="H56" s="3"/>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row>
    <row r="57" spans="1:248" ht="24.75">
      <c r="A57" s="30" t="s">
        <v>156</v>
      </c>
      <c r="B57" s="31" t="s">
        <v>157</v>
      </c>
      <c r="C57" s="31" t="s">
        <v>158</v>
      </c>
      <c r="D57" s="30" t="s">
        <v>20</v>
      </c>
      <c r="E57" s="32">
        <v>3</v>
      </c>
      <c r="F57" s="33">
        <v>24.24</v>
      </c>
      <c r="G57" s="33">
        <f t="shared" si="4"/>
        <v>72.72</v>
      </c>
      <c r="H57" s="3"/>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row>
    <row r="58" spans="1:248" ht="14.25">
      <c r="A58" s="24" t="s">
        <v>159</v>
      </c>
      <c r="B58" s="25"/>
      <c r="C58" s="26" t="s">
        <v>160</v>
      </c>
      <c r="D58" s="27"/>
      <c r="E58" s="28"/>
      <c r="F58" s="28"/>
      <c r="G58" s="29">
        <f>SUM(G59:G65)</f>
        <v>11626.390000000001</v>
      </c>
      <c r="H58" s="3"/>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row>
    <row r="59" spans="1:248" ht="23.25">
      <c r="A59" s="30" t="s">
        <v>161</v>
      </c>
      <c r="B59" s="31" t="s">
        <v>162</v>
      </c>
      <c r="C59" s="31" t="s">
        <v>163</v>
      </c>
      <c r="D59" s="30" t="s">
        <v>16</v>
      </c>
      <c r="E59" s="32">
        <v>25</v>
      </c>
      <c r="F59" s="33">
        <v>27.74</v>
      </c>
      <c r="G59" s="33">
        <f aca="true" t="shared" si="5" ref="G59:G65">ROUND(E59*F59,2)</f>
        <v>693.5</v>
      </c>
      <c r="H59" s="3"/>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row>
    <row r="60" spans="1:248" ht="56.25">
      <c r="A60" s="30" t="s">
        <v>164</v>
      </c>
      <c r="B60" s="31" t="s">
        <v>165</v>
      </c>
      <c r="C60" s="31" t="s">
        <v>166</v>
      </c>
      <c r="D60" s="30" t="s">
        <v>16</v>
      </c>
      <c r="E60" s="32">
        <v>25</v>
      </c>
      <c r="F60" s="33">
        <v>86.11</v>
      </c>
      <c r="G60" s="33">
        <f t="shared" si="5"/>
        <v>2152.75</v>
      </c>
      <c r="H60" s="3"/>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row>
    <row r="61" spans="1:248" ht="45">
      <c r="A61" s="30" t="s">
        <v>167</v>
      </c>
      <c r="B61" s="31" t="s">
        <v>168</v>
      </c>
      <c r="C61" s="31" t="s">
        <v>169</v>
      </c>
      <c r="D61" s="30" t="s">
        <v>16</v>
      </c>
      <c r="E61" s="32">
        <v>338</v>
      </c>
      <c r="F61" s="33">
        <v>18.22</v>
      </c>
      <c r="G61" s="33">
        <f t="shared" si="5"/>
        <v>6158.36</v>
      </c>
      <c r="H61" s="3"/>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row>
    <row r="62" spans="1:248" ht="34.5">
      <c r="A62" s="30" t="s">
        <v>170</v>
      </c>
      <c r="B62" s="31" t="s">
        <v>171</v>
      </c>
      <c r="C62" s="31" t="s">
        <v>172</v>
      </c>
      <c r="D62" s="30" t="s">
        <v>16</v>
      </c>
      <c r="E62" s="32">
        <v>25</v>
      </c>
      <c r="F62" s="33">
        <v>53.8</v>
      </c>
      <c r="G62" s="33">
        <f t="shared" si="5"/>
        <v>1345</v>
      </c>
      <c r="H62" s="3"/>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row>
    <row r="63" spans="1:248" ht="34.5">
      <c r="A63" s="30" t="s">
        <v>173</v>
      </c>
      <c r="B63" s="31" t="s">
        <v>174</v>
      </c>
      <c r="C63" s="31" t="s">
        <v>175</v>
      </c>
      <c r="D63" s="30" t="s">
        <v>82</v>
      </c>
      <c r="E63" s="32">
        <v>13</v>
      </c>
      <c r="F63" s="33">
        <v>25.22</v>
      </c>
      <c r="G63" s="33">
        <f t="shared" si="5"/>
        <v>327.86</v>
      </c>
      <c r="H63" s="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row>
    <row r="64" spans="1:248" ht="33.75">
      <c r="A64" s="30" t="s">
        <v>176</v>
      </c>
      <c r="B64" s="31" t="s">
        <v>177</v>
      </c>
      <c r="C64" s="31" t="s">
        <v>178</v>
      </c>
      <c r="D64" s="30" t="s">
        <v>82</v>
      </c>
      <c r="E64" s="32">
        <v>14.6</v>
      </c>
      <c r="F64" s="33">
        <v>53.16</v>
      </c>
      <c r="G64" s="33">
        <f t="shared" si="5"/>
        <v>776.14</v>
      </c>
      <c r="H64" s="3"/>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row>
    <row r="65" spans="1:248" ht="24.75">
      <c r="A65" s="30" t="s">
        <v>179</v>
      </c>
      <c r="B65" s="31" t="s">
        <v>180</v>
      </c>
      <c r="C65" s="31" t="s">
        <v>181</v>
      </c>
      <c r="D65" s="30" t="s">
        <v>82</v>
      </c>
      <c r="E65" s="32">
        <v>5.8</v>
      </c>
      <c r="F65" s="33">
        <v>29.79</v>
      </c>
      <c r="G65" s="33">
        <f t="shared" si="5"/>
        <v>172.78</v>
      </c>
      <c r="H65" s="3"/>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row>
    <row r="66" spans="1:248" ht="14.25">
      <c r="A66" s="24" t="s">
        <v>182</v>
      </c>
      <c r="B66" s="25"/>
      <c r="C66" s="26" t="s">
        <v>183</v>
      </c>
      <c r="D66" s="27"/>
      <c r="E66" s="28"/>
      <c r="F66" s="28"/>
      <c r="G66" s="29">
        <f>SUM(G67:G71)</f>
        <v>23536.92</v>
      </c>
      <c r="H66" s="3"/>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row>
    <row r="67" spans="1:248" ht="43.5">
      <c r="A67" s="30" t="s">
        <v>184</v>
      </c>
      <c r="B67" s="31" t="s">
        <v>185</v>
      </c>
      <c r="C67" s="31" t="s">
        <v>186</v>
      </c>
      <c r="D67" s="30" t="s">
        <v>16</v>
      </c>
      <c r="E67" s="32">
        <v>381.32</v>
      </c>
      <c r="F67" s="33">
        <v>56.42</v>
      </c>
      <c r="G67" s="33">
        <f aca="true" t="shared" si="6" ref="G67:G71">ROUND(E67*F67,2)</f>
        <v>21514.07</v>
      </c>
      <c r="H67" s="3"/>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row>
    <row r="68" spans="1:248" ht="53.25">
      <c r="A68" s="30" t="s">
        <v>187</v>
      </c>
      <c r="B68" s="31" t="s">
        <v>188</v>
      </c>
      <c r="C68" s="31" t="s">
        <v>189</v>
      </c>
      <c r="D68" s="30" t="s">
        <v>16</v>
      </c>
      <c r="E68" s="32">
        <v>38.52</v>
      </c>
      <c r="F68" s="33">
        <v>11.53</v>
      </c>
      <c r="G68" s="33">
        <f t="shared" si="6"/>
        <v>444.14</v>
      </c>
      <c r="H68" s="3"/>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row>
    <row r="69" spans="1:248" ht="53.25">
      <c r="A69" s="30" t="s">
        <v>190</v>
      </c>
      <c r="B69" s="31" t="s">
        <v>191</v>
      </c>
      <c r="C69" s="31" t="s">
        <v>192</v>
      </c>
      <c r="D69" s="30" t="s">
        <v>16</v>
      </c>
      <c r="E69" s="32">
        <v>67.2</v>
      </c>
      <c r="F69" s="33">
        <v>6.57</v>
      </c>
      <c r="G69" s="33">
        <f t="shared" si="6"/>
        <v>441.5</v>
      </c>
      <c r="H69" s="3"/>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row>
    <row r="70" spans="1:248" ht="34.5">
      <c r="A70" s="30" t="s">
        <v>193</v>
      </c>
      <c r="B70" s="31" t="s">
        <v>194</v>
      </c>
      <c r="C70" s="31" t="s">
        <v>195</v>
      </c>
      <c r="D70" s="30" t="s">
        <v>16</v>
      </c>
      <c r="E70" s="32">
        <v>67.15</v>
      </c>
      <c r="F70" s="33">
        <v>14.83</v>
      </c>
      <c r="G70" s="33">
        <f t="shared" si="6"/>
        <v>995.83</v>
      </c>
      <c r="H70" s="3"/>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row>
    <row r="71" spans="1:248" ht="43.5">
      <c r="A71" s="30" t="s">
        <v>196</v>
      </c>
      <c r="B71" s="31" t="s">
        <v>197</v>
      </c>
      <c r="C71" s="31" t="s">
        <v>198</v>
      </c>
      <c r="D71" s="30" t="s">
        <v>16</v>
      </c>
      <c r="E71" s="32">
        <v>13.7</v>
      </c>
      <c r="F71" s="33">
        <v>10.32</v>
      </c>
      <c r="G71" s="33">
        <f t="shared" si="6"/>
        <v>141.38</v>
      </c>
      <c r="H71" s="3"/>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row>
    <row r="72" spans="1:248" ht="14.25">
      <c r="A72" s="24" t="s">
        <v>199</v>
      </c>
      <c r="B72" s="25"/>
      <c r="C72" s="26" t="s">
        <v>200</v>
      </c>
      <c r="D72" s="27"/>
      <c r="E72" s="28"/>
      <c r="F72" s="28"/>
      <c r="G72" s="29">
        <f>SUM(G73:G89)</f>
        <v>10753.57</v>
      </c>
      <c r="H72" s="3"/>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row>
    <row r="73" spans="1:248" ht="34.5">
      <c r="A73" s="30" t="s">
        <v>201</v>
      </c>
      <c r="B73" s="31" t="s">
        <v>202</v>
      </c>
      <c r="C73" s="31" t="s">
        <v>203</v>
      </c>
      <c r="D73" s="30" t="s">
        <v>68</v>
      </c>
      <c r="E73" s="32">
        <v>1.18</v>
      </c>
      <c r="F73" s="33">
        <v>52.84</v>
      </c>
      <c r="G73" s="33">
        <f aca="true" t="shared" si="7" ref="G73:G89">ROUND(E73*F73,2)</f>
        <v>62.35</v>
      </c>
      <c r="H73" s="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row>
    <row r="74" spans="1:248" ht="34.5">
      <c r="A74" s="30" t="s">
        <v>204</v>
      </c>
      <c r="B74" s="31" t="s">
        <v>29</v>
      </c>
      <c r="C74" s="31" t="s">
        <v>30</v>
      </c>
      <c r="D74" s="30" t="s">
        <v>16</v>
      </c>
      <c r="E74" s="32">
        <v>6.94</v>
      </c>
      <c r="F74" s="33">
        <v>9.43</v>
      </c>
      <c r="G74" s="33">
        <f t="shared" si="7"/>
        <v>65.44</v>
      </c>
      <c r="H74" s="3"/>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row>
    <row r="75" spans="1:248" ht="45">
      <c r="A75" s="30" t="s">
        <v>205</v>
      </c>
      <c r="B75" s="31" t="s">
        <v>206</v>
      </c>
      <c r="C75" s="31" t="s">
        <v>207</v>
      </c>
      <c r="D75" s="30" t="s">
        <v>68</v>
      </c>
      <c r="E75" s="32">
        <v>0.58</v>
      </c>
      <c r="F75" s="33">
        <v>351.14</v>
      </c>
      <c r="G75" s="33">
        <f t="shared" si="7"/>
        <v>203.66</v>
      </c>
      <c r="H75" s="3"/>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row>
    <row r="76" spans="1:248" ht="63.75">
      <c r="A76" s="30" t="s">
        <v>208</v>
      </c>
      <c r="B76" s="31" t="s">
        <v>60</v>
      </c>
      <c r="C76" s="31" t="s">
        <v>61</v>
      </c>
      <c r="D76" s="30" t="s">
        <v>16</v>
      </c>
      <c r="E76" s="32">
        <v>21.8</v>
      </c>
      <c r="F76" s="33">
        <v>76.29</v>
      </c>
      <c r="G76" s="33">
        <f t="shared" si="7"/>
        <v>1663.12</v>
      </c>
      <c r="H76" s="3"/>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row>
    <row r="77" spans="1:248" ht="45">
      <c r="A77" s="30" t="s">
        <v>209</v>
      </c>
      <c r="B77" s="31" t="s">
        <v>63</v>
      </c>
      <c r="C77" s="31" t="s">
        <v>64</v>
      </c>
      <c r="D77" s="30" t="s">
        <v>16</v>
      </c>
      <c r="E77" s="32">
        <v>43.6</v>
      </c>
      <c r="F77" s="33">
        <v>31.26</v>
      </c>
      <c r="G77" s="33">
        <f t="shared" si="7"/>
        <v>1362.94</v>
      </c>
      <c r="H77" s="3"/>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row>
    <row r="78" spans="1:248" ht="73.5">
      <c r="A78" s="30" t="s">
        <v>210</v>
      </c>
      <c r="B78" s="31" t="s">
        <v>211</v>
      </c>
      <c r="C78" s="31" t="s">
        <v>212</v>
      </c>
      <c r="D78" s="30" t="s">
        <v>68</v>
      </c>
      <c r="E78" s="32">
        <v>0.52</v>
      </c>
      <c r="F78" s="33">
        <v>2027.07</v>
      </c>
      <c r="G78" s="33">
        <f t="shared" si="7"/>
        <v>1054.08</v>
      </c>
      <c r="H78" s="3"/>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row>
    <row r="79" spans="1:248" ht="56.25">
      <c r="A79" s="30" t="s">
        <v>213</v>
      </c>
      <c r="B79" s="31" t="s">
        <v>165</v>
      </c>
      <c r="C79" s="31" t="s">
        <v>166</v>
      </c>
      <c r="D79" s="30" t="s">
        <v>16</v>
      </c>
      <c r="E79" s="32">
        <v>7.8</v>
      </c>
      <c r="F79" s="33">
        <v>86.11</v>
      </c>
      <c r="G79" s="33">
        <f t="shared" si="7"/>
        <v>671.66</v>
      </c>
      <c r="H79" s="3"/>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row>
    <row r="80" spans="1:248" ht="45">
      <c r="A80" s="30" t="s">
        <v>214</v>
      </c>
      <c r="B80" s="31" t="s">
        <v>168</v>
      </c>
      <c r="C80" s="31" t="s">
        <v>169</v>
      </c>
      <c r="D80" s="30" t="s">
        <v>16</v>
      </c>
      <c r="E80" s="32">
        <v>7.8</v>
      </c>
      <c r="F80" s="33">
        <v>18.22</v>
      </c>
      <c r="G80" s="33">
        <f t="shared" si="7"/>
        <v>142.12</v>
      </c>
      <c r="H80" s="3"/>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row>
    <row r="81" spans="1:248" ht="34.5">
      <c r="A81" s="30" t="s">
        <v>215</v>
      </c>
      <c r="B81" s="31" t="s">
        <v>171</v>
      </c>
      <c r="C81" s="31" t="s">
        <v>172</v>
      </c>
      <c r="D81" s="30" t="s">
        <v>16</v>
      </c>
      <c r="E81" s="32">
        <v>7.8</v>
      </c>
      <c r="F81" s="33">
        <v>53.8</v>
      </c>
      <c r="G81" s="33">
        <f t="shared" si="7"/>
        <v>419.64</v>
      </c>
      <c r="H81" s="3"/>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row>
    <row r="82" spans="1:248" ht="34.5">
      <c r="A82" s="30" t="s">
        <v>216</v>
      </c>
      <c r="B82" s="31" t="s">
        <v>217</v>
      </c>
      <c r="C82" s="31" t="s">
        <v>218</v>
      </c>
      <c r="D82" s="30" t="s">
        <v>16</v>
      </c>
      <c r="E82" s="32">
        <v>7.8</v>
      </c>
      <c r="F82" s="33">
        <v>52</v>
      </c>
      <c r="G82" s="33">
        <f t="shared" si="7"/>
        <v>405.6</v>
      </c>
      <c r="H82" s="3"/>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row>
    <row r="83" spans="1:248" ht="24.75">
      <c r="A83" s="30" t="s">
        <v>219</v>
      </c>
      <c r="B83" s="31" t="s">
        <v>220</v>
      </c>
      <c r="C83" s="31" t="s">
        <v>221</v>
      </c>
      <c r="D83" s="30" t="s">
        <v>20</v>
      </c>
      <c r="E83" s="32">
        <v>1</v>
      </c>
      <c r="F83" s="33">
        <v>6.92</v>
      </c>
      <c r="G83" s="33">
        <f t="shared" si="7"/>
        <v>6.92</v>
      </c>
      <c r="H83" s="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row>
    <row r="84" spans="1:248" ht="66.75">
      <c r="A84" s="30" t="s">
        <v>222</v>
      </c>
      <c r="B84" s="31" t="s">
        <v>223</v>
      </c>
      <c r="C84" s="31" t="s">
        <v>224</v>
      </c>
      <c r="D84" s="30" t="s">
        <v>20</v>
      </c>
      <c r="E84" s="32">
        <v>2</v>
      </c>
      <c r="F84" s="33">
        <v>267.19</v>
      </c>
      <c r="G84" s="33">
        <f t="shared" si="7"/>
        <v>534.38</v>
      </c>
      <c r="H84" s="3"/>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row>
    <row r="85" spans="1:248" ht="63.75">
      <c r="A85" s="30" t="s">
        <v>225</v>
      </c>
      <c r="B85" s="31" t="s">
        <v>226</v>
      </c>
      <c r="C85" s="31" t="s">
        <v>227</v>
      </c>
      <c r="D85" s="30" t="s">
        <v>20</v>
      </c>
      <c r="E85" s="32">
        <v>1</v>
      </c>
      <c r="F85" s="33">
        <v>278.5</v>
      </c>
      <c r="G85" s="33">
        <f t="shared" si="7"/>
        <v>278.5</v>
      </c>
      <c r="H85" s="3"/>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row>
    <row r="86" spans="1:248" ht="45">
      <c r="A86" s="30" t="s">
        <v>228</v>
      </c>
      <c r="B86" s="31" t="s">
        <v>84</v>
      </c>
      <c r="C86" s="31" t="s">
        <v>85</v>
      </c>
      <c r="D86" s="30" t="s">
        <v>16</v>
      </c>
      <c r="E86" s="32">
        <v>6</v>
      </c>
      <c r="F86" s="33">
        <v>152.91</v>
      </c>
      <c r="G86" s="33">
        <f t="shared" si="7"/>
        <v>917.46</v>
      </c>
      <c r="H86" s="3"/>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row>
    <row r="87" spans="1:248" ht="34.5">
      <c r="A87" s="30" t="s">
        <v>229</v>
      </c>
      <c r="B87" s="31" t="s">
        <v>70</v>
      </c>
      <c r="C87" s="31" t="s">
        <v>71</v>
      </c>
      <c r="D87" s="30" t="s">
        <v>16</v>
      </c>
      <c r="E87" s="32">
        <v>6</v>
      </c>
      <c r="F87" s="33">
        <v>25.24</v>
      </c>
      <c r="G87" s="33">
        <f t="shared" si="7"/>
        <v>151.44</v>
      </c>
      <c r="H87" s="3"/>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row>
    <row r="88" spans="1:248" ht="34.5">
      <c r="A88" s="30" t="s">
        <v>230</v>
      </c>
      <c r="B88" s="31" t="s">
        <v>87</v>
      </c>
      <c r="C88" s="31" t="s">
        <v>88</v>
      </c>
      <c r="D88" s="30" t="s">
        <v>16</v>
      </c>
      <c r="E88" s="32">
        <v>20.3</v>
      </c>
      <c r="F88" s="33">
        <v>129.09</v>
      </c>
      <c r="G88" s="33">
        <f t="shared" si="7"/>
        <v>2620.53</v>
      </c>
      <c r="H88" s="3"/>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row>
    <row r="89" spans="1:248" ht="56.25">
      <c r="A89" s="30" t="s">
        <v>231</v>
      </c>
      <c r="B89" s="31" t="s">
        <v>232</v>
      </c>
      <c r="C89" s="31" t="s">
        <v>233</v>
      </c>
      <c r="D89" s="30" t="s">
        <v>68</v>
      </c>
      <c r="E89" s="32">
        <v>2.77</v>
      </c>
      <c r="F89" s="33">
        <v>69.94</v>
      </c>
      <c r="G89" s="33">
        <f t="shared" si="7"/>
        <v>193.73</v>
      </c>
      <c r="H89" s="3"/>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row>
    <row r="90" spans="1:249" ht="16.5" customHeight="1">
      <c r="A90" s="12"/>
      <c r="B90"/>
      <c r="C90" s="34"/>
      <c r="D90" s="35"/>
      <c r="E90" s="36" t="s">
        <v>234</v>
      </c>
      <c r="F90" s="36"/>
      <c r="G90" s="37">
        <f>G10+G23+G35+G45+G49+G58+G66+G72</f>
        <v>193463.07</v>
      </c>
      <c r="H90" s="38"/>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row>
    <row r="91" spans="1:249" ht="14.25">
      <c r="A91" s="12"/>
      <c r="B91"/>
      <c r="C91"/>
      <c r="D91" s="12"/>
      <c r="E91" s="40" t="s">
        <v>235</v>
      </c>
      <c r="F91" s="40"/>
      <c r="G91" s="41">
        <f>G90*15%</f>
        <v>29019.4605</v>
      </c>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row>
    <row r="92" spans="1:249" ht="14.25">
      <c r="A92" s="12"/>
      <c r="B92"/>
      <c r="C92"/>
      <c r="D92" s="12"/>
      <c r="E92" s="40" t="s">
        <v>236</v>
      </c>
      <c r="F92" s="40"/>
      <c r="G92" s="41">
        <f>G90+G91</f>
        <v>222482.5305</v>
      </c>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row>
    <row r="93" ht="12.75"/>
  </sheetData>
  <sheetProtection selectLockedCells="1" selectUnlockedCells="1"/>
  <mergeCells count="7">
    <mergeCell ref="A3:G3"/>
    <mergeCell ref="A5:G5"/>
    <mergeCell ref="A6:G6"/>
    <mergeCell ref="E8:G8"/>
    <mergeCell ref="E90:F90"/>
    <mergeCell ref="E91:F91"/>
    <mergeCell ref="E92:F92"/>
  </mergeCells>
  <printOptions/>
  <pageMargins left="0.6298611111111111" right="0.6298611111111111" top="0.6298611111111111" bottom="0.7083333333333333" header="0.5118055555555555" footer="0.6298611111111111"/>
  <pageSetup horizontalDpi="300" verticalDpi="300" orientation="portrait" paperSize="9" scale="74"/>
  <headerFooter alignWithMargins="0">
    <oddFooter>&amp;CPágina &amp;P de &amp;N</oddFooter>
  </headerFooter>
  <rowBreaks count="2" manualBreakCount="2">
    <brk id="30" max="255" man="1"/>
    <brk id="60" max="255" man="1"/>
  </rowBreaks>
  <drawing r:id="rId1"/>
</worksheet>
</file>

<file path=xl/worksheets/sheet2.xml><?xml version="1.0" encoding="utf-8"?>
<worksheet xmlns="http://schemas.openxmlformats.org/spreadsheetml/2006/main" xmlns:r="http://schemas.openxmlformats.org/officeDocument/2006/relationships">
  <dimension ref="A1:IO16"/>
  <sheetViews>
    <sheetView tabSelected="1" view="pageBreakPreview" zoomScale="95" zoomScaleNormal="120" zoomScaleSheetLayoutView="95" workbookViewId="0" topLeftCell="A1">
      <selection activeCell="D21" sqref="D21"/>
    </sheetView>
  </sheetViews>
  <sheetFormatPr defaultColWidth="9.140625" defaultRowHeight="12.75"/>
  <cols>
    <col min="2" max="2" width="10.7109375" style="0" customWidth="1"/>
    <col min="3" max="3" width="35.7109375" style="0" customWidth="1"/>
    <col min="4" max="4" width="23.421875" style="0" customWidth="1"/>
    <col min="5" max="5" width="10.7109375" style="0" customWidth="1"/>
  </cols>
  <sheetData>
    <row r="1" spans="1:15" ht="42.75" customHeight="1">
      <c r="A1" s="5"/>
      <c r="B1" s="5"/>
      <c r="C1" s="5"/>
      <c r="D1" s="6"/>
      <c r="E1" s="7"/>
      <c r="F1" s="7"/>
      <c r="G1" s="8"/>
      <c r="H1" s="3"/>
      <c r="I1" s="3"/>
      <c r="J1" s="3"/>
      <c r="K1" s="3"/>
      <c r="L1" s="3"/>
      <c r="M1" s="3"/>
      <c r="N1" s="3"/>
      <c r="O1" s="3"/>
    </row>
    <row r="2" spans="1:15" ht="54" customHeight="1">
      <c r="A2" s="5"/>
      <c r="B2" s="5"/>
      <c r="C2" s="5"/>
      <c r="D2" s="18"/>
      <c r="E2" s="10"/>
      <c r="F2" s="10"/>
      <c r="G2" s="8"/>
      <c r="H2" s="3"/>
      <c r="I2" s="3"/>
      <c r="J2" s="3"/>
      <c r="K2" s="3"/>
      <c r="L2" s="3"/>
      <c r="M2" s="3"/>
      <c r="N2" s="3"/>
      <c r="O2" s="3"/>
    </row>
    <row r="3" spans="1:15" ht="18" customHeight="1">
      <c r="A3" s="11" t="s">
        <v>0</v>
      </c>
      <c r="B3" s="11"/>
      <c r="C3" s="11"/>
      <c r="D3" s="11"/>
      <c r="E3" s="11"/>
      <c r="F3" s="11"/>
      <c r="G3" s="11"/>
      <c r="H3" s="11"/>
      <c r="I3" s="11"/>
      <c r="J3" s="11"/>
      <c r="K3" s="3"/>
      <c r="L3" s="3"/>
      <c r="M3" s="3"/>
      <c r="N3" s="3"/>
      <c r="O3" s="3"/>
    </row>
    <row r="4" spans="4:15" ht="12.75" customHeight="1">
      <c r="D4" s="6"/>
      <c r="E4" s="7"/>
      <c r="F4" s="7"/>
      <c r="G4" s="8"/>
      <c r="H4" s="3"/>
      <c r="I4" s="3"/>
      <c r="J4" s="3"/>
      <c r="K4" s="3"/>
      <c r="L4" s="3"/>
      <c r="M4" s="3"/>
      <c r="N4" s="3"/>
      <c r="O4" s="3"/>
    </row>
    <row r="5" spans="1:249" s="15" customFormat="1" ht="12.75" customHeight="1">
      <c r="A5" s="13" t="s">
        <v>1</v>
      </c>
      <c r="B5" s="13"/>
      <c r="C5" s="13"/>
      <c r="D5" s="13"/>
      <c r="E5" s="13"/>
      <c r="F5" s="13"/>
      <c r="G5" s="13"/>
      <c r="H5" s="14"/>
      <c r="I5" s="14"/>
      <c r="J5" s="14"/>
      <c r="IO5" s="14"/>
    </row>
    <row r="6" spans="1:249" s="15" customFormat="1" ht="12.75" customHeight="1">
      <c r="A6" s="13" t="s">
        <v>2</v>
      </c>
      <c r="B6" s="13"/>
      <c r="C6" s="13"/>
      <c r="D6" s="13"/>
      <c r="E6" s="13"/>
      <c r="F6" s="13"/>
      <c r="G6" s="13"/>
      <c r="H6" s="14"/>
      <c r="I6" s="14"/>
      <c r="J6" s="14"/>
      <c r="IO6" s="14"/>
    </row>
    <row r="7" spans="1:11" ht="12.75">
      <c r="A7" s="5"/>
      <c r="B7" s="5"/>
      <c r="C7" s="5"/>
      <c r="D7" s="5"/>
      <c r="E7" s="4"/>
      <c r="F7" s="42"/>
      <c r="G7" s="43"/>
      <c r="H7" s="42"/>
      <c r="I7" s="42"/>
      <c r="J7" s="42"/>
      <c r="K7" s="42"/>
    </row>
    <row r="8" spans="1:11" ht="14.25" customHeight="1">
      <c r="A8" s="44" t="s">
        <v>237</v>
      </c>
      <c r="B8" s="44"/>
      <c r="C8" s="44"/>
      <c r="D8" s="45" t="s">
        <v>238</v>
      </c>
      <c r="E8" s="44" t="s">
        <v>239</v>
      </c>
      <c r="F8" s="44"/>
      <c r="G8" s="44"/>
      <c r="H8" s="46" t="s">
        <v>240</v>
      </c>
      <c r="I8" s="46"/>
      <c r="J8" s="47">
        <v>0.15</v>
      </c>
      <c r="K8" s="48"/>
    </row>
    <row r="9" spans="1:11" ht="12.75">
      <c r="A9" s="44"/>
      <c r="B9" s="44"/>
      <c r="C9" s="44"/>
      <c r="D9" s="45"/>
      <c r="E9" s="45"/>
      <c r="F9" s="44"/>
      <c r="G9" s="44"/>
      <c r="H9" s="46"/>
      <c r="I9" s="46"/>
      <c r="J9" s="47"/>
      <c r="K9" s="48"/>
    </row>
    <row r="10" spans="1:11" ht="14.25" customHeight="1">
      <c r="A10" s="49" t="s">
        <v>241</v>
      </c>
      <c r="B10" s="49"/>
      <c r="C10" s="49"/>
      <c r="D10" s="50" t="s">
        <v>242</v>
      </c>
      <c r="E10" s="51" t="s">
        <v>243</v>
      </c>
      <c r="F10" s="51"/>
      <c r="G10" s="52">
        <v>0.008</v>
      </c>
      <c r="H10" s="53" t="s">
        <v>244</v>
      </c>
      <c r="I10" s="53"/>
      <c r="J10" s="53"/>
      <c r="K10" s="54"/>
    </row>
    <row r="11" spans="1:11" ht="14.25" customHeight="1">
      <c r="A11" s="49" t="s">
        <v>245</v>
      </c>
      <c r="B11" s="49"/>
      <c r="C11" s="49"/>
      <c r="D11" s="50" t="s">
        <v>246</v>
      </c>
      <c r="E11" s="51" t="s">
        <v>247</v>
      </c>
      <c r="F11" s="51"/>
      <c r="G11" s="55">
        <v>0.008</v>
      </c>
      <c r="H11" s="53"/>
      <c r="I11" s="53"/>
      <c r="J11" s="53"/>
      <c r="K11" s="54"/>
    </row>
    <row r="12" spans="1:11" ht="14.25" customHeight="1">
      <c r="A12" s="49" t="s">
        <v>248</v>
      </c>
      <c r="B12" s="49"/>
      <c r="C12" s="49"/>
      <c r="D12" s="50" t="s">
        <v>249</v>
      </c>
      <c r="E12" s="51" t="s">
        <v>250</v>
      </c>
      <c r="F12" s="51"/>
      <c r="G12" s="55">
        <v>0.005</v>
      </c>
      <c r="H12" s="53"/>
      <c r="I12" s="53"/>
      <c r="J12" s="53"/>
      <c r="K12" s="54"/>
    </row>
    <row r="13" spans="1:11" ht="14.25" customHeight="1">
      <c r="A13" s="49" t="s">
        <v>251</v>
      </c>
      <c r="B13" s="49"/>
      <c r="C13" s="49"/>
      <c r="D13" s="50" t="s">
        <v>252</v>
      </c>
      <c r="E13" s="51" t="s">
        <v>253</v>
      </c>
      <c r="F13" s="51"/>
      <c r="G13" s="55">
        <v>0.012</v>
      </c>
      <c r="H13" s="53"/>
      <c r="I13" s="53"/>
      <c r="J13" s="53"/>
      <c r="K13" s="54"/>
    </row>
    <row r="14" spans="1:11" ht="14.25" customHeight="1">
      <c r="A14" s="49" t="s">
        <v>254</v>
      </c>
      <c r="B14" s="49"/>
      <c r="C14" s="49"/>
      <c r="D14" s="50" t="s">
        <v>255</v>
      </c>
      <c r="E14" s="51" t="s">
        <v>256</v>
      </c>
      <c r="F14" s="51"/>
      <c r="G14" s="55">
        <v>0.05</v>
      </c>
      <c r="H14" s="53"/>
      <c r="I14" s="53"/>
      <c r="J14" s="53"/>
      <c r="K14" s="54"/>
    </row>
    <row r="15" spans="1:11" ht="14.25" customHeight="1">
      <c r="A15" s="56" t="s">
        <v>257</v>
      </c>
      <c r="B15" s="56"/>
      <c r="C15" s="56"/>
      <c r="D15" s="57" t="s">
        <v>258</v>
      </c>
      <c r="E15" s="58" t="s">
        <v>259</v>
      </c>
      <c r="F15" s="58"/>
      <c r="G15" s="59">
        <v>0.0565</v>
      </c>
      <c r="H15" s="53"/>
      <c r="I15" s="53"/>
      <c r="J15" s="53"/>
      <c r="K15" s="54"/>
    </row>
    <row r="16" spans="1:11" ht="14.25" customHeight="1">
      <c r="A16" s="60"/>
      <c r="B16" s="60"/>
      <c r="C16" s="60"/>
      <c r="D16" s="60"/>
      <c r="E16" s="60"/>
      <c r="F16" s="60"/>
      <c r="G16" s="60"/>
      <c r="H16" s="60"/>
      <c r="I16" s="60"/>
      <c r="J16" s="60"/>
      <c r="K16" s="61"/>
    </row>
    <row r="19" ht="23.25" customHeight="1"/>
  </sheetData>
  <sheetProtection selectLockedCells="1" selectUnlockedCells="1"/>
  <mergeCells count="22">
    <mergeCell ref="A3:J3"/>
    <mergeCell ref="A5:G5"/>
    <mergeCell ref="A6:G6"/>
    <mergeCell ref="A8:C9"/>
    <mergeCell ref="D8:D9"/>
    <mergeCell ref="E8:G9"/>
    <mergeCell ref="H8:I9"/>
    <mergeCell ref="J8:J9"/>
    <mergeCell ref="A10:C10"/>
    <mergeCell ref="E10:F10"/>
    <mergeCell ref="H10:J15"/>
    <mergeCell ref="A11:C11"/>
    <mergeCell ref="E11:F11"/>
    <mergeCell ref="A12:C12"/>
    <mergeCell ref="E12:F12"/>
    <mergeCell ref="A13:C13"/>
    <mergeCell ref="E13:F13"/>
    <mergeCell ref="A14:C14"/>
    <mergeCell ref="E14:F14"/>
    <mergeCell ref="A15:C15"/>
    <mergeCell ref="E15:F15"/>
    <mergeCell ref="A16:J16"/>
  </mergeCells>
  <printOptions horizontalCentered="1"/>
  <pageMargins left="0.5118055555555555" right="0.5118055555555555" top="0.7875" bottom="0.7875" header="0.5118055555555555" footer="0.5118055555555555"/>
  <pageSetup horizontalDpi="300" verticalDpi="300" orientation="landscape" paperSize="9" scale="65"/>
  <drawing r:id="rId1"/>
</worksheet>
</file>

<file path=xl/worksheets/sheet3.xml><?xml version="1.0" encoding="utf-8"?>
<worksheet xmlns="http://schemas.openxmlformats.org/spreadsheetml/2006/main" xmlns:r="http://schemas.openxmlformats.org/officeDocument/2006/relationships">
  <dimension ref="A1:IQ90"/>
  <sheetViews>
    <sheetView view="pageBreakPreview" zoomScale="95" zoomScaleNormal="120" zoomScaleSheetLayoutView="95" workbookViewId="0" topLeftCell="A67">
      <selection activeCell="C15" sqref="C15"/>
    </sheetView>
  </sheetViews>
  <sheetFormatPr defaultColWidth="9.140625" defaultRowHeight="12.75"/>
  <cols>
    <col min="1" max="1" width="4.7109375" style="2" customWidth="1"/>
    <col min="2" max="2" width="10.57421875" style="1" customWidth="1"/>
    <col min="3" max="3" width="49.00390625" style="1" customWidth="1"/>
    <col min="4" max="4" width="9.8515625" style="1" customWidth="1"/>
    <col min="5" max="5" width="12.28125" style="62" customWidth="1"/>
    <col min="6" max="6" width="43.7109375" style="63" customWidth="1"/>
    <col min="7" max="7" width="2.7109375" style="64" customWidth="1"/>
    <col min="8" max="8" width="14.421875" style="64" customWidth="1"/>
    <col min="9" max="9" width="9.140625" style="3" customWidth="1"/>
    <col min="10" max="10" width="43.140625" style="3" customWidth="1"/>
    <col min="11" max="11" width="11.8515625" style="3" customWidth="1"/>
    <col min="12" max="251" width="9.140625" style="3" customWidth="1"/>
  </cols>
  <sheetData>
    <row r="1" spans="1:251" ht="42.75" customHeight="1">
      <c r="A1" s="5"/>
      <c r="B1" s="5"/>
      <c r="C1" s="5"/>
      <c r="D1" s="6"/>
      <c r="E1" s="65"/>
      <c r="F1" s="7"/>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row>
    <row r="2" spans="1:251" ht="54" customHeight="1">
      <c r="A2" s="5"/>
      <c r="B2" s="5"/>
      <c r="C2" s="5"/>
      <c r="D2" s="9"/>
      <c r="E2" s="66"/>
      <c r="F2" s="10"/>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row>
    <row r="3" spans="1:251" ht="18" customHeight="1">
      <c r="A3" s="11" t="s">
        <v>0</v>
      </c>
      <c r="B3" s="11"/>
      <c r="C3" s="11"/>
      <c r="D3" s="11"/>
      <c r="E3" s="11"/>
      <c r="F3" s="11"/>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row>
    <row r="4" spans="1:251" ht="12.75" customHeight="1">
      <c r="A4"/>
      <c r="B4"/>
      <c r="C4"/>
      <c r="D4" s="6"/>
      <c r="E4" s="65"/>
      <c r="F4" s="7"/>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row>
    <row r="5" spans="1:243" s="15" customFormat="1" ht="12.75" customHeight="1">
      <c r="A5" s="13" t="s">
        <v>1</v>
      </c>
      <c r="B5" s="13"/>
      <c r="C5" s="13"/>
      <c r="D5" s="13"/>
      <c r="E5" s="13"/>
      <c r="F5" s="13"/>
      <c r="II5" s="14"/>
    </row>
    <row r="6" spans="1:243" s="15" customFormat="1" ht="12.75" customHeight="1">
      <c r="A6" s="13" t="s">
        <v>2</v>
      </c>
      <c r="B6" s="13"/>
      <c r="C6" s="13"/>
      <c r="D6" s="13"/>
      <c r="E6" s="13"/>
      <c r="F6" s="13"/>
      <c r="II6" s="14"/>
    </row>
    <row r="7" spans="1:251" ht="14.25">
      <c r="A7" s="16"/>
      <c r="B7"/>
      <c r="C7"/>
      <c r="D7" s="12"/>
      <c r="E7" s="12"/>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row>
    <row r="8" spans="1:251" ht="14.25" customHeight="1">
      <c r="A8" s="16"/>
      <c r="B8" s="16"/>
      <c r="C8" s="16"/>
      <c r="D8" s="12"/>
      <c r="E8" s="12"/>
      <c r="F8" s="67" t="s">
        <v>260</v>
      </c>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row>
    <row r="9" spans="1:251" ht="14.25">
      <c r="A9" s="16"/>
      <c r="B9"/>
      <c r="C9"/>
      <c r="D9" s="12"/>
      <c r="E9" s="12"/>
      <c r="F9" s="67"/>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row>
    <row r="10" spans="1:6" s="69" customFormat="1" ht="14.25">
      <c r="A10" s="68" t="s">
        <v>261</v>
      </c>
      <c r="B10" s="68" t="s">
        <v>262</v>
      </c>
      <c r="C10" s="68" t="s">
        <v>263</v>
      </c>
      <c r="D10" s="68" t="s">
        <v>7</v>
      </c>
      <c r="E10" s="68" t="s">
        <v>8</v>
      </c>
      <c r="F10" s="67"/>
    </row>
    <row r="11" spans="1:5" s="69" customFormat="1" ht="14.25">
      <c r="A11" s="70" t="s">
        <v>11</v>
      </c>
      <c r="B11" s="71"/>
      <c r="C11" s="72" t="s">
        <v>12</v>
      </c>
      <c r="D11" s="73"/>
      <c r="E11" s="73"/>
    </row>
    <row r="12" spans="1:6" s="78" customFormat="1" ht="22.5">
      <c r="A12" s="74" t="s">
        <v>13</v>
      </c>
      <c r="B12" s="75" t="s">
        <v>14</v>
      </c>
      <c r="C12" s="76" t="s">
        <v>15</v>
      </c>
      <c r="D12" s="77" t="s">
        <v>16</v>
      </c>
      <c r="E12" s="77">
        <v>6</v>
      </c>
      <c r="F12" s="76" t="s">
        <v>264</v>
      </c>
    </row>
    <row r="13" spans="1:6" s="78" customFormat="1" ht="31.5">
      <c r="A13" s="74" t="s">
        <v>17</v>
      </c>
      <c r="B13" s="75" t="s">
        <v>18</v>
      </c>
      <c r="C13" s="76" t="s">
        <v>19</v>
      </c>
      <c r="D13" s="77" t="s">
        <v>20</v>
      </c>
      <c r="E13" s="77">
        <v>5</v>
      </c>
      <c r="F13" s="76" t="s">
        <v>265</v>
      </c>
    </row>
    <row r="14" spans="1:6" s="78" customFormat="1" ht="22.5">
      <c r="A14" s="74" t="s">
        <v>21</v>
      </c>
      <c r="B14" s="75" t="s">
        <v>22</v>
      </c>
      <c r="C14" s="76" t="s">
        <v>23</v>
      </c>
      <c r="D14" s="77" t="s">
        <v>24</v>
      </c>
      <c r="E14" s="77">
        <v>1</v>
      </c>
      <c r="F14" s="76" t="s">
        <v>266</v>
      </c>
    </row>
    <row r="15" spans="1:6" s="78" customFormat="1" ht="22.5">
      <c r="A15" s="74" t="s">
        <v>25</v>
      </c>
      <c r="B15" s="75" t="s">
        <v>26</v>
      </c>
      <c r="C15" s="76" t="s">
        <v>27</v>
      </c>
      <c r="D15" s="77" t="s">
        <v>16</v>
      </c>
      <c r="E15" s="77">
        <v>25</v>
      </c>
      <c r="F15" s="76" t="s">
        <v>267</v>
      </c>
    </row>
    <row r="16" spans="1:6" s="78" customFormat="1" ht="31.5">
      <c r="A16" s="74" t="s">
        <v>28</v>
      </c>
      <c r="B16" s="75" t="s">
        <v>29</v>
      </c>
      <c r="C16" s="76" t="s">
        <v>30</v>
      </c>
      <c r="D16" s="77" t="s">
        <v>16</v>
      </c>
      <c r="E16" s="77">
        <v>13.7</v>
      </c>
      <c r="F16" s="76" t="s">
        <v>268</v>
      </c>
    </row>
    <row r="17" spans="1:6" s="78" customFormat="1" ht="22.5">
      <c r="A17" s="74" t="s">
        <v>31</v>
      </c>
      <c r="B17" s="75" t="s">
        <v>32</v>
      </c>
      <c r="C17" s="76" t="s">
        <v>33</v>
      </c>
      <c r="D17" s="77" t="s">
        <v>16</v>
      </c>
      <c r="E17" s="77">
        <v>4.4</v>
      </c>
      <c r="F17" s="76" t="s">
        <v>269</v>
      </c>
    </row>
    <row r="18" spans="1:6" s="78" customFormat="1" ht="69">
      <c r="A18" s="74" t="s">
        <v>34</v>
      </c>
      <c r="B18" s="75" t="s">
        <v>35</v>
      </c>
      <c r="C18" s="76" t="s">
        <v>36</v>
      </c>
      <c r="D18" s="77" t="s">
        <v>37</v>
      </c>
      <c r="E18" s="77">
        <v>84</v>
      </c>
      <c r="F18" s="76" t="s">
        <v>270</v>
      </c>
    </row>
    <row r="19" spans="1:6" s="78" customFormat="1" ht="22.5">
      <c r="A19" s="74" t="s">
        <v>38</v>
      </c>
      <c r="B19" s="75" t="s">
        <v>39</v>
      </c>
      <c r="C19" s="76" t="s">
        <v>40</v>
      </c>
      <c r="D19" s="77" t="s">
        <v>16</v>
      </c>
      <c r="E19" s="77">
        <v>84</v>
      </c>
      <c r="F19" s="76" t="s">
        <v>270</v>
      </c>
    </row>
    <row r="20" spans="1:6" s="78" customFormat="1" ht="41.25">
      <c r="A20" s="74" t="s">
        <v>41</v>
      </c>
      <c r="B20" s="75" t="s">
        <v>42</v>
      </c>
      <c r="C20" s="76" t="s">
        <v>43</v>
      </c>
      <c r="D20" s="77" t="s">
        <v>44</v>
      </c>
      <c r="E20" s="77">
        <v>1738.2</v>
      </c>
      <c r="F20" s="76" t="s">
        <v>271</v>
      </c>
    </row>
    <row r="21" spans="1:6" s="78" customFormat="1" ht="31.5">
      <c r="A21" s="74" t="s">
        <v>45</v>
      </c>
      <c r="B21" s="75" t="s">
        <v>46</v>
      </c>
      <c r="C21" s="76" t="s">
        <v>47</v>
      </c>
      <c r="D21" s="77" t="s">
        <v>16</v>
      </c>
      <c r="E21" s="77">
        <v>84</v>
      </c>
      <c r="F21" s="76" t="s">
        <v>270</v>
      </c>
    </row>
    <row r="22" spans="1:6" s="78" customFormat="1" ht="31.5">
      <c r="A22" s="74" t="s">
        <v>48</v>
      </c>
      <c r="B22" s="75" t="s">
        <v>49</v>
      </c>
      <c r="C22" s="76" t="s">
        <v>50</v>
      </c>
      <c r="D22" s="77" t="s">
        <v>16</v>
      </c>
      <c r="E22" s="77">
        <v>84</v>
      </c>
      <c r="F22" s="76" t="s">
        <v>270</v>
      </c>
    </row>
    <row r="23" spans="1:6" s="78" customFormat="1" ht="115.5">
      <c r="A23" s="74" t="s">
        <v>51</v>
      </c>
      <c r="B23" s="75" t="s">
        <v>52</v>
      </c>
      <c r="C23" s="76" t="s">
        <v>53</v>
      </c>
      <c r="D23" s="77" t="s">
        <v>16</v>
      </c>
      <c r="E23" s="77">
        <v>171.13</v>
      </c>
      <c r="F23" s="76" t="s">
        <v>272</v>
      </c>
    </row>
    <row r="24" spans="1:5" s="69" customFormat="1" ht="14.25">
      <c r="A24" s="70" t="s">
        <v>54</v>
      </c>
      <c r="B24" s="71"/>
      <c r="C24" s="72" t="s">
        <v>55</v>
      </c>
      <c r="D24" s="73"/>
      <c r="E24" s="73"/>
    </row>
    <row r="25" spans="1:6" s="78" customFormat="1" ht="31.5">
      <c r="A25" s="74" t="s">
        <v>56</v>
      </c>
      <c r="B25" s="75" t="s">
        <v>57</v>
      </c>
      <c r="C25" s="76" t="s">
        <v>58</v>
      </c>
      <c r="D25" s="77" t="s">
        <v>16</v>
      </c>
      <c r="E25" s="77">
        <v>13.7</v>
      </c>
      <c r="F25" s="76" t="s">
        <v>273</v>
      </c>
    </row>
    <row r="26" spans="1:6" s="78" customFormat="1" ht="60">
      <c r="A26" s="74" t="s">
        <v>59</v>
      </c>
      <c r="B26" s="75" t="s">
        <v>60</v>
      </c>
      <c r="C26" s="76" t="s">
        <v>61</v>
      </c>
      <c r="D26" s="77" t="s">
        <v>16</v>
      </c>
      <c r="E26" s="77">
        <v>2.97</v>
      </c>
      <c r="F26" s="76" t="s">
        <v>274</v>
      </c>
    </row>
    <row r="27" spans="1:6" s="78" customFormat="1" ht="41.25">
      <c r="A27" s="74" t="s">
        <v>62</v>
      </c>
      <c r="B27" s="75" t="s">
        <v>63</v>
      </c>
      <c r="C27" s="76" t="s">
        <v>64</v>
      </c>
      <c r="D27" s="77" t="s">
        <v>16</v>
      </c>
      <c r="E27" s="77">
        <v>5.94</v>
      </c>
      <c r="F27" s="76" t="s">
        <v>275</v>
      </c>
    </row>
    <row r="28" spans="1:6" s="78" customFormat="1" ht="31.5">
      <c r="A28" s="74" t="s">
        <v>65</v>
      </c>
      <c r="B28" s="75" t="s">
        <v>66</v>
      </c>
      <c r="C28" s="76" t="s">
        <v>67</v>
      </c>
      <c r="D28" s="77" t="s">
        <v>68</v>
      </c>
      <c r="E28" s="77">
        <v>0.69</v>
      </c>
      <c r="F28" s="76" t="s">
        <v>276</v>
      </c>
    </row>
    <row r="29" spans="1:6" s="78" customFormat="1" ht="115.5">
      <c r="A29" s="74" t="s">
        <v>69</v>
      </c>
      <c r="B29" s="75" t="s">
        <v>70</v>
      </c>
      <c r="C29" s="76" t="s">
        <v>71</v>
      </c>
      <c r="D29" s="77" t="s">
        <v>16</v>
      </c>
      <c r="E29" s="77">
        <v>171.13</v>
      </c>
      <c r="F29" s="76" t="s">
        <v>277</v>
      </c>
    </row>
    <row r="30" spans="1:6" s="78" customFormat="1" ht="50.25">
      <c r="A30" s="74" t="s">
        <v>72</v>
      </c>
      <c r="B30" s="75" t="s">
        <v>73</v>
      </c>
      <c r="C30" s="76" t="s">
        <v>74</v>
      </c>
      <c r="D30" s="77" t="s">
        <v>16</v>
      </c>
      <c r="E30" s="77">
        <v>13.7</v>
      </c>
      <c r="F30" s="76" t="s">
        <v>278</v>
      </c>
    </row>
    <row r="31" spans="1:6" s="78" customFormat="1" ht="50.25">
      <c r="A31" s="74" t="s">
        <v>75</v>
      </c>
      <c r="B31" s="75" t="s">
        <v>76</v>
      </c>
      <c r="C31" s="76" t="s">
        <v>77</v>
      </c>
      <c r="D31" s="77" t="s">
        <v>78</v>
      </c>
      <c r="E31" s="77">
        <v>880</v>
      </c>
      <c r="F31" s="76" t="s">
        <v>279</v>
      </c>
    </row>
    <row r="32" spans="1:6" s="78" customFormat="1" ht="87.75">
      <c r="A32" s="74" t="s">
        <v>79</v>
      </c>
      <c r="B32" s="75" t="s">
        <v>80</v>
      </c>
      <c r="C32" s="76" t="s">
        <v>81</v>
      </c>
      <c r="D32" s="77" t="s">
        <v>82</v>
      </c>
      <c r="E32" s="77">
        <v>219.65</v>
      </c>
      <c r="F32" s="76" t="s">
        <v>280</v>
      </c>
    </row>
    <row r="33" spans="1:30" s="78" customFormat="1" ht="115.5">
      <c r="A33" s="74" t="s">
        <v>83</v>
      </c>
      <c r="B33" s="75" t="s">
        <v>84</v>
      </c>
      <c r="C33" s="76" t="s">
        <v>85</v>
      </c>
      <c r="D33" s="77" t="s">
        <v>16</v>
      </c>
      <c r="E33" s="77">
        <v>161.87</v>
      </c>
      <c r="F33" s="76" t="s">
        <v>272</v>
      </c>
      <c r="G33" s="79"/>
      <c r="H33" s="79"/>
      <c r="I33" s="79"/>
      <c r="J33" s="79"/>
      <c r="K33" s="79"/>
      <c r="L33" s="79"/>
      <c r="M33" s="79"/>
      <c r="N33" s="79"/>
      <c r="O33" s="79"/>
      <c r="P33" s="79"/>
      <c r="Q33" s="79"/>
      <c r="R33" s="79"/>
      <c r="S33" s="79"/>
      <c r="T33" s="79"/>
      <c r="U33" s="79"/>
      <c r="V33" s="79"/>
      <c r="W33" s="79"/>
      <c r="X33" s="79"/>
      <c r="Y33" s="79"/>
      <c r="Z33" s="79"/>
      <c r="AA33" s="79"/>
      <c r="AB33" s="79"/>
      <c r="AC33" s="79"/>
      <c r="AD33" s="79"/>
    </row>
    <row r="34" spans="1:30" s="78" customFormat="1" ht="41.25">
      <c r="A34" s="74" t="s">
        <v>86</v>
      </c>
      <c r="B34" s="75" t="s">
        <v>87</v>
      </c>
      <c r="C34" s="76" t="s">
        <v>88</v>
      </c>
      <c r="D34" s="77" t="s">
        <v>16</v>
      </c>
      <c r="E34" s="77">
        <v>119.56</v>
      </c>
      <c r="F34" s="76" t="s">
        <v>281</v>
      </c>
      <c r="G34" s="79"/>
      <c r="H34" s="79"/>
      <c r="I34" s="79"/>
      <c r="J34" s="79"/>
      <c r="K34" s="79"/>
      <c r="L34" s="79"/>
      <c r="M34" s="79"/>
      <c r="N34" s="79"/>
      <c r="O34" s="79"/>
      <c r="P34" s="79"/>
      <c r="Q34" s="79"/>
      <c r="R34" s="79"/>
      <c r="S34" s="79"/>
      <c r="T34" s="79"/>
      <c r="U34" s="79"/>
      <c r="V34" s="79"/>
      <c r="W34" s="79"/>
      <c r="X34" s="79"/>
      <c r="Y34" s="79"/>
      <c r="Z34" s="79"/>
      <c r="AA34" s="79"/>
      <c r="AB34" s="79"/>
      <c r="AC34" s="79"/>
      <c r="AD34" s="79"/>
    </row>
    <row r="35" spans="1:30" s="78" customFormat="1" ht="50.25">
      <c r="A35" s="74" t="s">
        <v>89</v>
      </c>
      <c r="B35" s="75" t="s">
        <v>90</v>
      </c>
      <c r="C35" s="76" t="s">
        <v>91</v>
      </c>
      <c r="D35" s="77" t="s">
        <v>16</v>
      </c>
      <c r="E35" s="77">
        <v>180.96</v>
      </c>
      <c r="F35" s="76" t="s">
        <v>282</v>
      </c>
      <c r="G35" s="79"/>
      <c r="H35" s="79"/>
      <c r="I35" s="79"/>
      <c r="J35" s="79"/>
      <c r="K35" s="79"/>
      <c r="L35" s="79"/>
      <c r="M35" s="79"/>
      <c r="N35" s="79"/>
      <c r="O35" s="79"/>
      <c r="P35" s="79"/>
      <c r="Q35" s="79"/>
      <c r="R35" s="79"/>
      <c r="S35" s="79"/>
      <c r="T35" s="79"/>
      <c r="U35" s="79"/>
      <c r="V35" s="79"/>
      <c r="W35" s="79"/>
      <c r="X35" s="79"/>
      <c r="Y35" s="79"/>
      <c r="Z35" s="79"/>
      <c r="AA35" s="79"/>
      <c r="AB35" s="79"/>
      <c r="AC35" s="79"/>
      <c r="AD35" s="79"/>
    </row>
    <row r="36" spans="1:5" s="69" customFormat="1" ht="14.25">
      <c r="A36" s="70" t="s">
        <v>92</v>
      </c>
      <c r="B36" s="71"/>
      <c r="C36" s="72" t="s">
        <v>93</v>
      </c>
      <c r="D36" s="73"/>
      <c r="E36" s="73"/>
    </row>
    <row r="37" spans="1:30" s="78" customFormat="1" ht="69">
      <c r="A37" s="74" t="s">
        <v>94</v>
      </c>
      <c r="B37" s="75" t="s">
        <v>95</v>
      </c>
      <c r="C37" s="76" t="s">
        <v>96</v>
      </c>
      <c r="D37" s="77" t="s">
        <v>20</v>
      </c>
      <c r="E37" s="77">
        <v>20</v>
      </c>
      <c r="F37" s="76" t="s">
        <v>283</v>
      </c>
      <c r="G37" s="79"/>
      <c r="H37" s="79"/>
      <c r="I37" s="79"/>
      <c r="J37" s="79"/>
      <c r="K37" s="79"/>
      <c r="L37" s="79"/>
      <c r="M37" s="79"/>
      <c r="N37" s="79"/>
      <c r="O37" s="79"/>
      <c r="P37" s="79"/>
      <c r="Q37" s="79"/>
      <c r="R37" s="79"/>
      <c r="S37" s="79"/>
      <c r="T37" s="79"/>
      <c r="U37" s="79"/>
      <c r="V37" s="79"/>
      <c r="W37" s="79"/>
      <c r="X37" s="79"/>
      <c r="Y37" s="79"/>
      <c r="Z37" s="79"/>
      <c r="AA37" s="79"/>
      <c r="AB37" s="79"/>
      <c r="AC37" s="79"/>
      <c r="AD37" s="79"/>
    </row>
    <row r="38" spans="1:30" s="78" customFormat="1" ht="22.5">
      <c r="A38" s="74" t="s">
        <v>97</v>
      </c>
      <c r="B38" s="75" t="s">
        <v>98</v>
      </c>
      <c r="C38" s="76" t="s">
        <v>99</v>
      </c>
      <c r="D38" s="77" t="s">
        <v>16</v>
      </c>
      <c r="E38" s="77">
        <v>1.12</v>
      </c>
      <c r="F38" s="76" t="s">
        <v>284</v>
      </c>
      <c r="G38" s="79"/>
      <c r="H38" s="79"/>
      <c r="I38" s="79"/>
      <c r="J38" s="79"/>
      <c r="K38" s="79"/>
      <c r="L38" s="79"/>
      <c r="M38" s="79"/>
      <c r="N38" s="79"/>
      <c r="O38" s="79"/>
      <c r="P38" s="79"/>
      <c r="Q38" s="79"/>
      <c r="R38" s="79"/>
      <c r="S38" s="79"/>
      <c r="T38" s="79"/>
      <c r="U38" s="79"/>
      <c r="V38" s="79"/>
      <c r="W38" s="79"/>
      <c r="X38" s="79"/>
      <c r="Y38" s="79"/>
      <c r="Z38" s="79"/>
      <c r="AA38" s="79"/>
      <c r="AB38" s="79"/>
      <c r="AC38" s="79"/>
      <c r="AD38" s="79"/>
    </row>
    <row r="39" spans="1:30" s="78" customFormat="1" ht="22.5">
      <c r="A39" s="74" t="s">
        <v>100</v>
      </c>
      <c r="B39" s="75" t="s">
        <v>101</v>
      </c>
      <c r="C39" s="76" t="s">
        <v>102</v>
      </c>
      <c r="D39" s="77" t="s">
        <v>16</v>
      </c>
      <c r="E39" s="77">
        <v>0.43</v>
      </c>
      <c r="F39" s="76" t="s">
        <v>285</v>
      </c>
      <c r="G39" s="79"/>
      <c r="H39" s="79"/>
      <c r="I39" s="79"/>
      <c r="J39" s="79"/>
      <c r="K39" s="79"/>
      <c r="L39" s="79"/>
      <c r="M39" s="79"/>
      <c r="N39" s="79"/>
      <c r="O39" s="79"/>
      <c r="P39" s="79"/>
      <c r="Q39" s="79"/>
      <c r="R39" s="79"/>
      <c r="S39" s="79"/>
      <c r="T39" s="79"/>
      <c r="U39" s="79"/>
      <c r="V39" s="79"/>
      <c r="W39" s="79"/>
      <c r="X39" s="79"/>
      <c r="Y39" s="79"/>
      <c r="Z39" s="79"/>
      <c r="AA39" s="79"/>
      <c r="AB39" s="79"/>
      <c r="AC39" s="79"/>
      <c r="AD39" s="79"/>
    </row>
    <row r="40" spans="1:30" s="78" customFormat="1" ht="22.5">
      <c r="A40" s="74" t="s">
        <v>103</v>
      </c>
      <c r="B40" s="75" t="s">
        <v>104</v>
      </c>
      <c r="C40" s="76" t="s">
        <v>105</v>
      </c>
      <c r="D40" s="77" t="s">
        <v>106</v>
      </c>
      <c r="E40" s="77">
        <v>6</v>
      </c>
      <c r="F40" s="76" t="s">
        <v>286</v>
      </c>
      <c r="G40" s="79"/>
      <c r="H40" s="79"/>
      <c r="I40" s="79"/>
      <c r="J40" s="79"/>
      <c r="K40" s="79"/>
      <c r="L40" s="79"/>
      <c r="M40" s="79"/>
      <c r="N40" s="79"/>
      <c r="O40" s="79"/>
      <c r="P40" s="79"/>
      <c r="Q40" s="79"/>
      <c r="R40" s="79"/>
      <c r="S40" s="79"/>
      <c r="T40" s="79"/>
      <c r="U40" s="79"/>
      <c r="V40" s="79"/>
      <c r="W40" s="79"/>
      <c r="X40" s="79"/>
      <c r="Y40" s="79"/>
      <c r="Z40" s="79"/>
      <c r="AA40" s="79"/>
      <c r="AB40" s="79"/>
      <c r="AC40" s="79"/>
      <c r="AD40" s="79"/>
    </row>
    <row r="41" spans="1:30" s="78" customFormat="1" ht="22.5">
      <c r="A41" s="74" t="s">
        <v>107</v>
      </c>
      <c r="B41" s="75" t="s">
        <v>108</v>
      </c>
      <c r="C41" s="76" t="s">
        <v>109</v>
      </c>
      <c r="D41" s="77" t="s">
        <v>106</v>
      </c>
      <c r="E41" s="77">
        <v>2</v>
      </c>
      <c r="F41" s="76" t="s">
        <v>287</v>
      </c>
      <c r="G41" s="79"/>
      <c r="H41" s="79"/>
      <c r="I41" s="79"/>
      <c r="J41" s="79"/>
      <c r="K41" s="79"/>
      <c r="L41" s="79"/>
      <c r="M41" s="79"/>
      <c r="N41" s="79"/>
      <c r="O41" s="79"/>
      <c r="P41" s="79"/>
      <c r="Q41" s="79"/>
      <c r="R41" s="79"/>
      <c r="S41" s="79"/>
      <c r="T41" s="79"/>
      <c r="U41" s="79"/>
      <c r="V41" s="79"/>
      <c r="W41" s="79"/>
      <c r="X41" s="79"/>
      <c r="Y41" s="79"/>
      <c r="Z41" s="79"/>
      <c r="AA41" s="79"/>
      <c r="AB41" s="79"/>
      <c r="AC41" s="79"/>
      <c r="AD41" s="79"/>
    </row>
    <row r="42" spans="1:30" s="78" customFormat="1" ht="22.5">
      <c r="A42" s="74" t="s">
        <v>110</v>
      </c>
      <c r="B42" s="75" t="s">
        <v>111</v>
      </c>
      <c r="C42" s="76" t="s">
        <v>112</v>
      </c>
      <c r="D42" s="77" t="s">
        <v>24</v>
      </c>
      <c r="E42" s="77">
        <v>3</v>
      </c>
      <c r="F42" s="76" t="s">
        <v>288</v>
      </c>
      <c r="G42" s="79"/>
      <c r="H42" s="79"/>
      <c r="I42" s="79"/>
      <c r="J42" s="79"/>
      <c r="K42" s="79"/>
      <c r="L42" s="79"/>
      <c r="M42" s="79"/>
      <c r="N42" s="79"/>
      <c r="O42" s="79"/>
      <c r="P42" s="79"/>
      <c r="Q42" s="79"/>
      <c r="R42" s="79"/>
      <c r="S42" s="79"/>
      <c r="T42" s="79"/>
      <c r="U42" s="79"/>
      <c r="V42" s="79"/>
      <c r="W42" s="79"/>
      <c r="X42" s="79"/>
      <c r="Y42" s="79"/>
      <c r="Z42" s="79"/>
      <c r="AA42" s="79"/>
      <c r="AB42" s="79"/>
      <c r="AC42" s="79"/>
      <c r="AD42" s="79"/>
    </row>
    <row r="43" spans="1:30" s="78" customFormat="1" ht="14.25">
      <c r="A43" s="74" t="s">
        <v>113</v>
      </c>
      <c r="B43" s="75" t="s">
        <v>114</v>
      </c>
      <c r="C43" s="76" t="s">
        <v>115</v>
      </c>
      <c r="D43" s="77" t="s">
        <v>24</v>
      </c>
      <c r="E43" s="77">
        <v>3</v>
      </c>
      <c r="F43" s="76" t="s">
        <v>289</v>
      </c>
      <c r="G43" s="79"/>
      <c r="H43" s="79"/>
      <c r="I43" s="79"/>
      <c r="J43" s="79"/>
      <c r="K43" s="79"/>
      <c r="L43" s="79"/>
      <c r="M43" s="79"/>
      <c r="N43" s="79"/>
      <c r="O43" s="79"/>
      <c r="P43" s="79"/>
      <c r="Q43" s="79"/>
      <c r="R43" s="79"/>
      <c r="S43" s="79"/>
      <c r="T43" s="79"/>
      <c r="U43" s="79"/>
      <c r="V43" s="79"/>
      <c r="W43" s="79"/>
      <c r="X43" s="79"/>
      <c r="Y43" s="79"/>
      <c r="Z43" s="79"/>
      <c r="AA43" s="79"/>
      <c r="AB43" s="79"/>
      <c r="AC43" s="79"/>
      <c r="AD43" s="79"/>
    </row>
    <row r="44" spans="1:30" s="78" customFormat="1" ht="22.5">
      <c r="A44" s="74" t="s">
        <v>116</v>
      </c>
      <c r="B44" s="75" t="s">
        <v>117</v>
      </c>
      <c r="C44" s="76" t="s">
        <v>118</v>
      </c>
      <c r="D44" s="77" t="s">
        <v>24</v>
      </c>
      <c r="E44" s="77">
        <v>1</v>
      </c>
      <c r="F44" s="76" t="s">
        <v>290</v>
      </c>
      <c r="G44" s="79"/>
      <c r="H44" s="79"/>
      <c r="I44" s="79"/>
      <c r="J44" s="79"/>
      <c r="K44" s="79"/>
      <c r="L44" s="79"/>
      <c r="M44" s="79"/>
      <c r="N44" s="79"/>
      <c r="O44" s="79"/>
      <c r="P44" s="79"/>
      <c r="Q44" s="79"/>
      <c r="R44" s="79"/>
      <c r="S44" s="79"/>
      <c r="T44" s="79"/>
      <c r="U44" s="79"/>
      <c r="V44" s="79"/>
      <c r="W44" s="79"/>
      <c r="X44" s="79"/>
      <c r="Y44" s="79"/>
      <c r="Z44" s="79"/>
      <c r="AA44" s="79"/>
      <c r="AB44" s="79"/>
      <c r="AC44" s="79"/>
      <c r="AD44" s="79"/>
    </row>
    <row r="45" spans="1:30" s="78" customFormat="1" ht="41.25">
      <c r="A45" s="74" t="s">
        <v>119</v>
      </c>
      <c r="B45" s="75" t="s">
        <v>120</v>
      </c>
      <c r="C45" s="76" t="s">
        <v>121</v>
      </c>
      <c r="D45" s="77" t="s">
        <v>16</v>
      </c>
      <c r="E45" s="77">
        <v>17.94</v>
      </c>
      <c r="F45" s="76" t="s">
        <v>291</v>
      </c>
      <c r="G45" s="79"/>
      <c r="H45" s="79"/>
      <c r="I45" s="79"/>
      <c r="J45" s="79"/>
      <c r="K45" s="79"/>
      <c r="L45" s="79"/>
      <c r="M45" s="79"/>
      <c r="N45" s="79"/>
      <c r="O45" s="79"/>
      <c r="P45" s="79"/>
      <c r="Q45" s="79"/>
      <c r="R45" s="79"/>
      <c r="S45" s="79"/>
      <c r="T45" s="79"/>
      <c r="U45" s="79"/>
      <c r="V45" s="79"/>
      <c r="W45" s="79"/>
      <c r="X45" s="79"/>
      <c r="Y45" s="79"/>
      <c r="Z45" s="79"/>
      <c r="AA45" s="79"/>
      <c r="AB45" s="79"/>
      <c r="AC45" s="79"/>
      <c r="AD45" s="79"/>
    </row>
    <row r="46" spans="1:5" s="69" customFormat="1" ht="14.25">
      <c r="A46" s="70" t="s">
        <v>122</v>
      </c>
      <c r="B46" s="71"/>
      <c r="C46" s="72" t="s">
        <v>123</v>
      </c>
      <c r="D46" s="73"/>
      <c r="E46" s="73"/>
    </row>
    <row r="47" spans="1:30" s="78" customFormat="1" ht="41.25">
      <c r="A47" s="74" t="s">
        <v>124</v>
      </c>
      <c r="B47" s="75" t="s">
        <v>125</v>
      </c>
      <c r="C47" s="76" t="s">
        <v>126</v>
      </c>
      <c r="D47" s="77" t="s">
        <v>20</v>
      </c>
      <c r="E47" s="77">
        <v>3</v>
      </c>
      <c r="F47" s="76" t="s">
        <v>292</v>
      </c>
      <c r="G47" s="79"/>
      <c r="H47" s="79"/>
      <c r="I47" s="79"/>
      <c r="J47" s="79"/>
      <c r="K47" s="79"/>
      <c r="L47" s="79"/>
      <c r="M47" s="79"/>
      <c r="N47" s="79"/>
      <c r="O47" s="79"/>
      <c r="P47" s="79"/>
      <c r="Q47" s="79"/>
      <c r="R47" s="79"/>
      <c r="S47" s="79"/>
      <c r="T47" s="79"/>
      <c r="U47" s="79"/>
      <c r="V47" s="79"/>
      <c r="W47" s="79"/>
      <c r="X47" s="79"/>
      <c r="Y47" s="79"/>
      <c r="Z47" s="79"/>
      <c r="AA47" s="79"/>
      <c r="AB47" s="79"/>
      <c r="AC47" s="79"/>
      <c r="AD47" s="79"/>
    </row>
    <row r="48" spans="1:30" s="78" customFormat="1" ht="50.25">
      <c r="A48" s="74" t="s">
        <v>127</v>
      </c>
      <c r="B48" s="75" t="s">
        <v>128</v>
      </c>
      <c r="C48" s="76" t="s">
        <v>129</v>
      </c>
      <c r="D48" s="77" t="s">
        <v>20</v>
      </c>
      <c r="E48" s="77">
        <v>1</v>
      </c>
      <c r="F48" s="76" t="s">
        <v>293</v>
      </c>
      <c r="G48" s="79"/>
      <c r="H48" s="79"/>
      <c r="I48" s="79"/>
      <c r="J48" s="79"/>
      <c r="K48" s="79"/>
      <c r="L48" s="79"/>
      <c r="M48" s="79"/>
      <c r="N48" s="79"/>
      <c r="O48" s="79"/>
      <c r="P48" s="79"/>
      <c r="Q48" s="79"/>
      <c r="R48" s="79"/>
      <c r="S48" s="79"/>
      <c r="T48" s="79"/>
      <c r="U48" s="79"/>
      <c r="V48" s="79"/>
      <c r="W48" s="79"/>
      <c r="X48" s="79"/>
      <c r="Y48" s="79"/>
      <c r="Z48" s="79"/>
      <c r="AA48" s="79"/>
      <c r="AB48" s="79"/>
      <c r="AC48" s="79"/>
      <c r="AD48" s="79"/>
    </row>
    <row r="49" spans="1:30" s="78" customFormat="1" ht="14.25">
      <c r="A49" s="74" t="s">
        <v>130</v>
      </c>
      <c r="B49" s="75" t="s">
        <v>131</v>
      </c>
      <c r="C49" s="76" t="s">
        <v>132</v>
      </c>
      <c r="D49" s="77" t="s">
        <v>20</v>
      </c>
      <c r="E49" s="77">
        <v>31</v>
      </c>
      <c r="F49" s="76" t="s">
        <v>294</v>
      </c>
      <c r="G49" s="79"/>
      <c r="H49" s="79"/>
      <c r="I49" s="79"/>
      <c r="J49" s="79"/>
      <c r="K49" s="79"/>
      <c r="L49" s="79"/>
      <c r="M49" s="79"/>
      <c r="N49" s="79"/>
      <c r="O49" s="79"/>
      <c r="P49" s="79"/>
      <c r="Q49" s="79"/>
      <c r="R49" s="79"/>
      <c r="S49" s="79"/>
      <c r="T49" s="79"/>
      <c r="U49" s="79"/>
      <c r="V49" s="79"/>
      <c r="W49" s="79"/>
      <c r="X49" s="79"/>
      <c r="Y49" s="79"/>
      <c r="Z49" s="79"/>
      <c r="AA49" s="79"/>
      <c r="AB49" s="79"/>
      <c r="AC49" s="79"/>
      <c r="AD49" s="79"/>
    </row>
    <row r="50" spans="1:5" s="69" customFormat="1" ht="14.25">
      <c r="A50" s="70" t="s">
        <v>133</v>
      </c>
      <c r="B50" s="71"/>
      <c r="C50" s="72" t="s">
        <v>134</v>
      </c>
      <c r="D50" s="73"/>
      <c r="E50" s="73"/>
    </row>
    <row r="51" spans="1:30" s="78" customFormat="1" ht="41.25">
      <c r="A51" s="74" t="s">
        <v>135</v>
      </c>
      <c r="B51" s="75" t="s">
        <v>136</v>
      </c>
      <c r="C51" s="76" t="s">
        <v>137</v>
      </c>
      <c r="D51" s="77" t="s">
        <v>20</v>
      </c>
      <c r="E51" s="77">
        <v>1</v>
      </c>
      <c r="F51" s="76" t="s">
        <v>295</v>
      </c>
      <c r="G51" s="79"/>
      <c r="H51" s="79"/>
      <c r="I51" s="79"/>
      <c r="J51" s="79"/>
      <c r="K51" s="79"/>
      <c r="L51" s="79"/>
      <c r="M51" s="79"/>
      <c r="N51" s="79"/>
      <c r="O51" s="79"/>
      <c r="P51" s="79"/>
      <c r="Q51" s="79"/>
      <c r="R51" s="79"/>
      <c r="S51" s="79"/>
      <c r="T51" s="79"/>
      <c r="U51" s="79"/>
      <c r="V51" s="79"/>
      <c r="W51" s="79"/>
      <c r="X51" s="79"/>
      <c r="Y51" s="79"/>
      <c r="Z51" s="79"/>
      <c r="AA51" s="79"/>
      <c r="AB51" s="79"/>
      <c r="AC51" s="79"/>
      <c r="AD51" s="79"/>
    </row>
    <row r="52" spans="1:30" s="78" customFormat="1" ht="50.25">
      <c r="A52" s="74" t="s">
        <v>138</v>
      </c>
      <c r="B52" s="75" t="s">
        <v>139</v>
      </c>
      <c r="C52" s="76" t="s">
        <v>140</v>
      </c>
      <c r="D52" s="77" t="s">
        <v>20</v>
      </c>
      <c r="E52" s="77">
        <v>1</v>
      </c>
      <c r="F52" s="76" t="s">
        <v>295</v>
      </c>
      <c r="G52" s="79"/>
      <c r="H52" s="79"/>
      <c r="I52" s="79"/>
      <c r="J52" s="79"/>
      <c r="K52" s="79"/>
      <c r="L52" s="79"/>
      <c r="M52" s="79"/>
      <c r="N52" s="79"/>
      <c r="O52" s="79"/>
      <c r="P52" s="79"/>
      <c r="Q52" s="79"/>
      <c r="R52" s="79"/>
      <c r="S52" s="79"/>
      <c r="T52" s="79"/>
      <c r="U52" s="79"/>
      <c r="V52" s="79"/>
      <c r="W52" s="79"/>
      <c r="X52" s="79"/>
      <c r="Y52" s="79"/>
      <c r="Z52" s="79"/>
      <c r="AA52" s="79"/>
      <c r="AB52" s="79"/>
      <c r="AC52" s="79"/>
      <c r="AD52" s="79"/>
    </row>
    <row r="53" spans="1:30" s="78" customFormat="1" ht="14.25">
      <c r="A53" s="74" t="s">
        <v>141</v>
      </c>
      <c r="B53" s="75" t="s">
        <v>142</v>
      </c>
      <c r="C53" s="76" t="s">
        <v>143</v>
      </c>
      <c r="D53" s="77" t="s">
        <v>20</v>
      </c>
      <c r="E53" s="77">
        <v>9</v>
      </c>
      <c r="F53" s="76" t="s">
        <v>296</v>
      </c>
      <c r="G53" s="79"/>
      <c r="H53" s="79"/>
      <c r="I53" s="79"/>
      <c r="J53" s="79"/>
      <c r="K53" s="79"/>
      <c r="L53" s="79"/>
      <c r="M53" s="79"/>
      <c r="N53" s="79"/>
      <c r="O53" s="79"/>
      <c r="P53" s="79"/>
      <c r="Q53" s="79"/>
      <c r="R53" s="79"/>
      <c r="S53" s="79"/>
      <c r="T53" s="79"/>
      <c r="U53" s="79"/>
      <c r="V53" s="79"/>
      <c r="W53" s="79"/>
      <c r="X53" s="79"/>
      <c r="Y53" s="79"/>
      <c r="Z53" s="79"/>
      <c r="AA53" s="79"/>
      <c r="AB53" s="79"/>
      <c r="AC53" s="79"/>
      <c r="AD53" s="79"/>
    </row>
    <row r="54" spans="1:30" s="78" customFormat="1" ht="50.25">
      <c r="A54" s="74" t="s">
        <v>144</v>
      </c>
      <c r="B54" s="75" t="s">
        <v>145</v>
      </c>
      <c r="C54" s="76" t="s">
        <v>146</v>
      </c>
      <c r="D54" s="77" t="s">
        <v>20</v>
      </c>
      <c r="E54" s="77">
        <v>1</v>
      </c>
      <c r="F54" s="76" t="s">
        <v>296</v>
      </c>
      <c r="G54" s="79"/>
      <c r="H54" s="79"/>
      <c r="I54" s="79"/>
      <c r="J54" s="79"/>
      <c r="K54" s="79"/>
      <c r="L54" s="79"/>
      <c r="M54" s="79"/>
      <c r="N54" s="79"/>
      <c r="O54" s="79"/>
      <c r="P54" s="79"/>
      <c r="Q54" s="79"/>
      <c r="R54" s="79"/>
      <c r="S54" s="79"/>
      <c r="T54" s="79"/>
      <c r="U54" s="79"/>
      <c r="V54" s="79"/>
      <c r="W54" s="79"/>
      <c r="X54" s="79"/>
      <c r="Y54" s="79"/>
      <c r="Z54" s="79"/>
      <c r="AA54" s="79"/>
      <c r="AB54" s="79"/>
      <c r="AC54" s="79"/>
      <c r="AD54" s="79"/>
    </row>
    <row r="55" spans="1:30" s="78" customFormat="1" ht="22.5">
      <c r="A55" s="74" t="s">
        <v>147</v>
      </c>
      <c r="B55" s="75" t="s">
        <v>148</v>
      </c>
      <c r="C55" s="76" t="s">
        <v>149</v>
      </c>
      <c r="D55" s="77" t="s">
        <v>20</v>
      </c>
      <c r="E55" s="77">
        <v>4</v>
      </c>
      <c r="F55" s="76" t="s">
        <v>297</v>
      </c>
      <c r="G55" s="79"/>
      <c r="H55" s="79"/>
      <c r="I55" s="79"/>
      <c r="J55" s="79"/>
      <c r="K55" s="79"/>
      <c r="L55" s="79"/>
      <c r="M55" s="79"/>
      <c r="N55" s="79"/>
      <c r="O55" s="79"/>
      <c r="P55" s="79"/>
      <c r="Q55" s="79"/>
      <c r="R55" s="79"/>
      <c r="S55" s="79"/>
      <c r="T55" s="79"/>
      <c r="U55" s="79"/>
      <c r="V55" s="79"/>
      <c r="W55" s="79"/>
      <c r="X55" s="79"/>
      <c r="Y55" s="79"/>
      <c r="Z55" s="79"/>
      <c r="AA55" s="79"/>
      <c r="AB55" s="79"/>
      <c r="AC55" s="79"/>
      <c r="AD55" s="79"/>
    </row>
    <row r="56" spans="1:30" s="78" customFormat="1" ht="14.25">
      <c r="A56" s="74" t="s">
        <v>150</v>
      </c>
      <c r="B56" s="75" t="s">
        <v>151</v>
      </c>
      <c r="C56" s="76" t="s">
        <v>152</v>
      </c>
      <c r="D56" s="77" t="s">
        <v>20</v>
      </c>
      <c r="E56" s="77">
        <v>1</v>
      </c>
      <c r="F56" s="76" t="s">
        <v>298</v>
      </c>
      <c r="G56" s="79"/>
      <c r="H56" s="79"/>
      <c r="I56" s="79"/>
      <c r="J56" s="79"/>
      <c r="K56" s="79"/>
      <c r="L56" s="79"/>
      <c r="M56" s="79"/>
      <c r="N56" s="79"/>
      <c r="O56" s="79"/>
      <c r="P56" s="79"/>
      <c r="Q56" s="79"/>
      <c r="R56" s="79"/>
      <c r="S56" s="79"/>
      <c r="T56" s="79"/>
      <c r="U56" s="79"/>
      <c r="V56" s="79"/>
      <c r="W56" s="79"/>
      <c r="X56" s="79"/>
      <c r="Y56" s="79"/>
      <c r="Z56" s="79"/>
      <c r="AA56" s="79"/>
      <c r="AB56" s="79"/>
      <c r="AC56" s="79"/>
      <c r="AD56" s="79"/>
    </row>
    <row r="57" spans="1:30" s="78" customFormat="1" ht="30.75">
      <c r="A57" s="74" t="s">
        <v>153</v>
      </c>
      <c r="B57" s="75" t="s">
        <v>154</v>
      </c>
      <c r="C57" s="76" t="s">
        <v>155</v>
      </c>
      <c r="D57" s="77" t="s">
        <v>20</v>
      </c>
      <c r="E57" s="77">
        <v>3</v>
      </c>
      <c r="F57" s="76" t="s">
        <v>299</v>
      </c>
      <c r="G57" s="79"/>
      <c r="H57" s="79"/>
      <c r="I57" s="79"/>
      <c r="J57" s="79"/>
      <c r="K57" s="79"/>
      <c r="L57" s="79"/>
      <c r="M57" s="79"/>
      <c r="N57" s="79"/>
      <c r="O57" s="79"/>
      <c r="P57" s="79"/>
      <c r="Q57" s="79"/>
      <c r="R57" s="79"/>
      <c r="S57" s="79"/>
      <c r="T57" s="79"/>
      <c r="U57" s="79"/>
      <c r="V57" s="79"/>
      <c r="W57" s="79"/>
      <c r="X57" s="79"/>
      <c r="Y57" s="79"/>
      <c r="Z57" s="79"/>
      <c r="AA57" s="79"/>
      <c r="AB57" s="79"/>
      <c r="AC57" s="79"/>
      <c r="AD57" s="79"/>
    </row>
    <row r="58" spans="1:30" s="78" customFormat="1" ht="30.75">
      <c r="A58" s="74" t="s">
        <v>156</v>
      </c>
      <c r="B58" s="75" t="s">
        <v>157</v>
      </c>
      <c r="C58" s="76" t="s">
        <v>158</v>
      </c>
      <c r="D58" s="77" t="s">
        <v>20</v>
      </c>
      <c r="E58" s="77">
        <v>3</v>
      </c>
      <c r="F58" s="76" t="s">
        <v>299</v>
      </c>
      <c r="G58" s="79"/>
      <c r="H58" s="79"/>
      <c r="I58" s="79"/>
      <c r="J58" s="79"/>
      <c r="K58" s="79"/>
      <c r="L58" s="79"/>
      <c r="M58" s="79"/>
      <c r="N58" s="79"/>
      <c r="O58" s="79"/>
      <c r="P58" s="79"/>
      <c r="Q58" s="79"/>
      <c r="R58" s="79"/>
      <c r="S58" s="79"/>
      <c r="T58" s="79"/>
      <c r="U58" s="79"/>
      <c r="V58" s="79"/>
      <c r="W58" s="79"/>
      <c r="X58" s="79"/>
      <c r="Y58" s="79"/>
      <c r="Z58" s="79"/>
      <c r="AA58" s="79"/>
      <c r="AB58" s="79"/>
      <c r="AC58" s="79"/>
      <c r="AD58" s="79"/>
    </row>
    <row r="59" spans="1:5" s="69" customFormat="1" ht="14.25">
      <c r="A59" s="70" t="s">
        <v>159</v>
      </c>
      <c r="B59" s="71"/>
      <c r="C59" s="72" t="s">
        <v>160</v>
      </c>
      <c r="D59" s="73"/>
      <c r="E59" s="73"/>
    </row>
    <row r="60" spans="1:30" s="78" customFormat="1" ht="14.25">
      <c r="A60" s="74" t="s">
        <v>161</v>
      </c>
      <c r="B60" s="75" t="s">
        <v>162</v>
      </c>
      <c r="C60" s="76" t="s">
        <v>163</v>
      </c>
      <c r="D60" s="77" t="s">
        <v>16</v>
      </c>
      <c r="E60" s="77">
        <v>25</v>
      </c>
      <c r="F60" s="76" t="s">
        <v>267</v>
      </c>
      <c r="G60" s="79"/>
      <c r="H60" s="79"/>
      <c r="I60" s="79"/>
      <c r="J60" s="79"/>
      <c r="K60" s="79"/>
      <c r="L60" s="79"/>
      <c r="M60" s="79"/>
      <c r="N60" s="79"/>
      <c r="O60" s="79"/>
      <c r="P60" s="79"/>
      <c r="Q60" s="79"/>
      <c r="R60" s="79"/>
      <c r="S60" s="79"/>
      <c r="T60" s="79"/>
      <c r="U60" s="79"/>
      <c r="V60" s="79"/>
      <c r="W60" s="79"/>
      <c r="X60" s="79"/>
      <c r="Y60" s="79"/>
      <c r="Z60" s="79"/>
      <c r="AA60" s="79"/>
      <c r="AB60" s="79"/>
      <c r="AC60" s="79"/>
      <c r="AD60" s="79"/>
    </row>
    <row r="61" spans="1:30" s="78" customFormat="1" ht="50.25">
      <c r="A61" s="74" t="s">
        <v>164</v>
      </c>
      <c r="B61" s="75" t="s">
        <v>165</v>
      </c>
      <c r="C61" s="76" t="s">
        <v>166</v>
      </c>
      <c r="D61" s="77" t="s">
        <v>16</v>
      </c>
      <c r="E61" s="77">
        <v>25</v>
      </c>
      <c r="F61" s="76" t="s">
        <v>267</v>
      </c>
      <c r="G61" s="79"/>
      <c r="H61" s="79"/>
      <c r="I61" s="79"/>
      <c r="J61" s="79"/>
      <c r="K61" s="79"/>
      <c r="L61" s="79"/>
      <c r="M61" s="79"/>
      <c r="N61" s="79"/>
      <c r="O61" s="79"/>
      <c r="P61" s="79"/>
      <c r="Q61" s="79"/>
      <c r="R61" s="79"/>
      <c r="S61" s="79"/>
      <c r="T61" s="79"/>
      <c r="U61" s="79"/>
      <c r="V61" s="79"/>
      <c r="W61" s="79"/>
      <c r="X61" s="79"/>
      <c r="Y61" s="79"/>
      <c r="Z61" s="79"/>
      <c r="AA61" s="79"/>
      <c r="AB61" s="79"/>
      <c r="AC61" s="79"/>
      <c r="AD61" s="79"/>
    </row>
    <row r="62" spans="1:30" s="78" customFormat="1" ht="41.25">
      <c r="A62" s="74" t="s">
        <v>167</v>
      </c>
      <c r="B62" s="75" t="s">
        <v>168</v>
      </c>
      <c r="C62" s="76" t="s">
        <v>169</v>
      </c>
      <c r="D62" s="77" t="s">
        <v>16</v>
      </c>
      <c r="E62" s="77">
        <v>338</v>
      </c>
      <c r="F62" s="76" t="s">
        <v>267</v>
      </c>
      <c r="G62" s="79"/>
      <c r="H62" s="79"/>
      <c r="I62" s="79"/>
      <c r="J62" s="79"/>
      <c r="K62" s="79"/>
      <c r="L62" s="79"/>
      <c r="M62" s="79"/>
      <c r="N62" s="79"/>
      <c r="O62" s="79"/>
      <c r="P62" s="79"/>
      <c r="Q62" s="79"/>
      <c r="R62" s="79"/>
      <c r="S62" s="79"/>
      <c r="T62" s="79"/>
      <c r="U62" s="79"/>
      <c r="V62" s="79"/>
      <c r="W62" s="79"/>
      <c r="X62" s="79"/>
      <c r="Y62" s="79"/>
      <c r="Z62" s="79"/>
      <c r="AA62" s="79"/>
      <c r="AB62" s="79"/>
      <c r="AC62" s="79"/>
      <c r="AD62" s="79"/>
    </row>
    <row r="63" spans="1:30" s="78" customFormat="1" ht="31.5">
      <c r="A63" s="74" t="s">
        <v>170</v>
      </c>
      <c r="B63" s="75" t="s">
        <v>171</v>
      </c>
      <c r="C63" s="76" t="s">
        <v>172</v>
      </c>
      <c r="D63" s="77" t="s">
        <v>16</v>
      </c>
      <c r="E63" s="77">
        <v>25</v>
      </c>
      <c r="F63" s="76" t="s">
        <v>267</v>
      </c>
      <c r="G63" s="79"/>
      <c r="H63" s="79"/>
      <c r="I63" s="79"/>
      <c r="J63" s="79"/>
      <c r="K63" s="79"/>
      <c r="L63" s="79"/>
      <c r="M63" s="79"/>
      <c r="N63" s="79"/>
      <c r="O63" s="79"/>
      <c r="P63" s="79"/>
      <c r="Q63" s="79"/>
      <c r="R63" s="79"/>
      <c r="S63" s="79"/>
      <c r="T63" s="79"/>
      <c r="U63" s="79"/>
      <c r="V63" s="79"/>
      <c r="W63" s="79"/>
      <c r="X63" s="79"/>
      <c r="Y63" s="79"/>
      <c r="Z63" s="79"/>
      <c r="AA63" s="79"/>
      <c r="AB63" s="79"/>
      <c r="AC63" s="79"/>
      <c r="AD63" s="79"/>
    </row>
    <row r="64" spans="1:30" s="78" customFormat="1" ht="31.5">
      <c r="A64" s="74" t="s">
        <v>173</v>
      </c>
      <c r="B64" s="75" t="s">
        <v>174</v>
      </c>
      <c r="C64" s="76" t="s">
        <v>175</v>
      </c>
      <c r="D64" s="77" t="s">
        <v>82</v>
      </c>
      <c r="E64" s="77">
        <v>13</v>
      </c>
      <c r="F64" s="76" t="s">
        <v>300</v>
      </c>
      <c r="G64" s="79"/>
      <c r="H64" s="79"/>
      <c r="I64" s="79"/>
      <c r="J64" s="79"/>
      <c r="K64" s="79"/>
      <c r="L64" s="79"/>
      <c r="M64" s="79"/>
      <c r="N64" s="79"/>
      <c r="O64" s="79"/>
      <c r="P64" s="79"/>
      <c r="Q64" s="79"/>
      <c r="R64" s="79"/>
      <c r="S64" s="79"/>
      <c r="T64" s="79"/>
      <c r="U64" s="79"/>
      <c r="V64" s="79"/>
      <c r="W64" s="79"/>
      <c r="X64" s="79"/>
      <c r="Y64" s="79"/>
      <c r="Z64" s="79"/>
      <c r="AA64" s="79"/>
      <c r="AB64" s="79"/>
      <c r="AC64" s="79"/>
      <c r="AD64" s="79"/>
    </row>
    <row r="65" spans="1:30" s="78" customFormat="1" ht="31.5">
      <c r="A65" s="74" t="s">
        <v>176</v>
      </c>
      <c r="B65" s="75" t="s">
        <v>177</v>
      </c>
      <c r="C65" s="76" t="s">
        <v>178</v>
      </c>
      <c r="D65" s="77" t="s">
        <v>82</v>
      </c>
      <c r="E65" s="77">
        <v>14.6</v>
      </c>
      <c r="F65" s="76" t="s">
        <v>301</v>
      </c>
      <c r="G65" s="79"/>
      <c r="H65" s="79"/>
      <c r="I65" s="79"/>
      <c r="J65" s="79"/>
      <c r="K65" s="79"/>
      <c r="L65" s="79"/>
      <c r="M65" s="79"/>
      <c r="N65" s="79"/>
      <c r="O65" s="79"/>
      <c r="P65" s="79"/>
      <c r="Q65" s="79"/>
      <c r="R65" s="79"/>
      <c r="S65" s="79"/>
      <c r="T65" s="79"/>
      <c r="U65" s="79"/>
      <c r="V65" s="79"/>
      <c r="W65" s="79"/>
      <c r="X65" s="79"/>
      <c r="Y65" s="79"/>
      <c r="Z65" s="79"/>
      <c r="AA65" s="79"/>
      <c r="AB65" s="79"/>
      <c r="AC65" s="79"/>
      <c r="AD65" s="79"/>
    </row>
    <row r="66" spans="1:30" s="78" customFormat="1" ht="22.5">
      <c r="A66" s="74" t="s">
        <v>179</v>
      </c>
      <c r="B66" s="75" t="s">
        <v>180</v>
      </c>
      <c r="C66" s="76" t="s">
        <v>181</v>
      </c>
      <c r="D66" s="77" t="s">
        <v>82</v>
      </c>
      <c r="E66" s="77">
        <v>5.8</v>
      </c>
      <c r="F66" s="76" t="s">
        <v>302</v>
      </c>
      <c r="G66" s="79"/>
      <c r="H66" s="79"/>
      <c r="I66" s="79"/>
      <c r="J66" s="79"/>
      <c r="K66" s="79"/>
      <c r="L66" s="79"/>
      <c r="M66" s="79"/>
      <c r="N66" s="79"/>
      <c r="O66" s="79"/>
      <c r="P66" s="79"/>
      <c r="Q66" s="79"/>
      <c r="R66" s="79"/>
      <c r="S66" s="79"/>
      <c r="T66" s="79"/>
      <c r="U66" s="79"/>
      <c r="V66" s="79"/>
      <c r="W66" s="79"/>
      <c r="X66" s="79"/>
      <c r="Y66" s="79"/>
      <c r="Z66" s="79"/>
      <c r="AA66" s="79"/>
      <c r="AB66" s="79"/>
      <c r="AC66" s="79"/>
      <c r="AD66" s="79"/>
    </row>
    <row r="67" spans="1:5" s="69" customFormat="1" ht="14.25">
      <c r="A67" s="70" t="s">
        <v>182</v>
      </c>
      <c r="B67" s="71"/>
      <c r="C67" s="72" t="s">
        <v>183</v>
      </c>
      <c r="D67" s="73"/>
      <c r="E67" s="73"/>
    </row>
    <row r="68" spans="1:30" s="78" customFormat="1" ht="78">
      <c r="A68" s="74" t="s">
        <v>184</v>
      </c>
      <c r="B68" s="75" t="s">
        <v>185</v>
      </c>
      <c r="C68" s="76" t="s">
        <v>186</v>
      </c>
      <c r="D68" s="77" t="s">
        <v>16</v>
      </c>
      <c r="E68" s="77">
        <v>381.32</v>
      </c>
      <c r="F68" s="76" t="s">
        <v>303</v>
      </c>
      <c r="G68" s="79"/>
      <c r="H68" s="79"/>
      <c r="I68" s="79"/>
      <c r="J68" s="79"/>
      <c r="K68" s="79"/>
      <c r="L68" s="79"/>
      <c r="M68" s="79"/>
      <c r="N68" s="79"/>
      <c r="O68" s="79"/>
      <c r="P68" s="79"/>
      <c r="Q68" s="79"/>
      <c r="R68" s="79"/>
      <c r="S68" s="79"/>
      <c r="T68" s="79"/>
      <c r="U68" s="79"/>
      <c r="V68" s="79"/>
      <c r="W68" s="79"/>
      <c r="X68" s="79"/>
      <c r="Y68" s="79"/>
      <c r="Z68" s="79"/>
      <c r="AA68" s="79"/>
      <c r="AB68" s="79"/>
      <c r="AC68" s="79"/>
      <c r="AD68" s="79"/>
    </row>
    <row r="69" spans="1:30" s="78" customFormat="1" ht="50.25">
      <c r="A69" s="74" t="s">
        <v>187</v>
      </c>
      <c r="B69" s="75" t="s">
        <v>188</v>
      </c>
      <c r="C69" s="76" t="s">
        <v>189</v>
      </c>
      <c r="D69" s="77" t="s">
        <v>16</v>
      </c>
      <c r="E69" s="77">
        <v>38.52</v>
      </c>
      <c r="F69" s="76" t="s">
        <v>304</v>
      </c>
      <c r="G69" s="79"/>
      <c r="H69" s="79"/>
      <c r="I69" s="79"/>
      <c r="J69" s="79"/>
      <c r="K69" s="79"/>
      <c r="L69" s="79"/>
      <c r="M69" s="79"/>
      <c r="N69" s="79"/>
      <c r="O69" s="79"/>
      <c r="P69" s="79"/>
      <c r="Q69" s="79"/>
      <c r="R69" s="79"/>
      <c r="S69" s="79"/>
      <c r="T69" s="79"/>
      <c r="U69" s="79"/>
      <c r="V69" s="79"/>
      <c r="W69" s="79"/>
      <c r="X69" s="79"/>
      <c r="Y69" s="79"/>
      <c r="Z69" s="79"/>
      <c r="AA69" s="79"/>
      <c r="AB69" s="79"/>
      <c r="AC69" s="79"/>
      <c r="AD69" s="79"/>
    </row>
    <row r="70" spans="1:30" s="78" customFormat="1" ht="50.25">
      <c r="A70" s="74" t="s">
        <v>190</v>
      </c>
      <c r="B70" s="75" t="s">
        <v>191</v>
      </c>
      <c r="C70" s="76" t="s">
        <v>192</v>
      </c>
      <c r="D70" s="77" t="s">
        <v>16</v>
      </c>
      <c r="E70" s="77">
        <v>67.2</v>
      </c>
      <c r="F70" s="76" t="s">
        <v>305</v>
      </c>
      <c r="G70" s="79"/>
      <c r="H70" s="79"/>
      <c r="I70" s="79"/>
      <c r="J70" s="79"/>
      <c r="K70" s="79"/>
      <c r="L70" s="79"/>
      <c r="M70" s="79"/>
      <c r="N70" s="79"/>
      <c r="O70" s="79"/>
      <c r="P70" s="79"/>
      <c r="Q70" s="79"/>
      <c r="R70" s="79"/>
      <c r="S70" s="79"/>
      <c r="T70" s="79"/>
      <c r="U70" s="79"/>
      <c r="V70" s="79"/>
      <c r="W70" s="79"/>
      <c r="X70" s="79"/>
      <c r="Y70" s="79"/>
      <c r="Z70" s="79"/>
      <c r="AA70" s="79"/>
      <c r="AB70" s="79"/>
      <c r="AC70" s="79"/>
      <c r="AD70" s="79"/>
    </row>
    <row r="71" spans="1:30" s="78" customFormat="1" ht="31.5">
      <c r="A71" s="74" t="s">
        <v>193</v>
      </c>
      <c r="B71" s="75" t="s">
        <v>194</v>
      </c>
      <c r="C71" s="76" t="s">
        <v>195</v>
      </c>
      <c r="D71" s="77" t="s">
        <v>16</v>
      </c>
      <c r="E71" s="77">
        <v>67.15</v>
      </c>
      <c r="F71" s="76" t="s">
        <v>306</v>
      </c>
      <c r="G71" s="79"/>
      <c r="H71" s="79"/>
      <c r="I71" s="79"/>
      <c r="J71" s="79"/>
      <c r="K71" s="79"/>
      <c r="L71" s="79"/>
      <c r="M71" s="79"/>
      <c r="N71" s="79"/>
      <c r="O71" s="79"/>
      <c r="P71" s="79"/>
      <c r="Q71" s="79"/>
      <c r="R71" s="79"/>
      <c r="S71" s="79"/>
      <c r="T71" s="79"/>
      <c r="U71" s="79"/>
      <c r="V71" s="79"/>
      <c r="W71" s="79"/>
      <c r="X71" s="79"/>
      <c r="Y71" s="79"/>
      <c r="Z71" s="79"/>
      <c r="AA71" s="79"/>
      <c r="AB71" s="79"/>
      <c r="AC71" s="79"/>
      <c r="AD71" s="79"/>
    </row>
    <row r="72" spans="1:30" s="78" customFormat="1" ht="41.25">
      <c r="A72" s="74" t="s">
        <v>196</v>
      </c>
      <c r="B72" s="75" t="s">
        <v>197</v>
      </c>
      <c r="C72" s="76" t="s">
        <v>198</v>
      </c>
      <c r="D72" s="77" t="s">
        <v>16</v>
      </c>
      <c r="E72" s="77">
        <v>13.7</v>
      </c>
      <c r="F72" s="76" t="s">
        <v>307</v>
      </c>
      <c r="G72" s="79"/>
      <c r="H72" s="79"/>
      <c r="I72" s="79"/>
      <c r="J72" s="79"/>
      <c r="K72" s="79"/>
      <c r="L72" s="79"/>
      <c r="M72" s="79"/>
      <c r="N72" s="79"/>
      <c r="O72" s="79"/>
      <c r="P72" s="79"/>
      <c r="Q72" s="79"/>
      <c r="R72" s="79"/>
      <c r="S72" s="79"/>
      <c r="T72" s="79"/>
      <c r="U72" s="79"/>
      <c r="V72" s="79"/>
      <c r="W72" s="79"/>
      <c r="X72" s="79"/>
      <c r="Y72" s="79"/>
      <c r="Z72" s="79"/>
      <c r="AA72" s="79"/>
      <c r="AB72" s="79"/>
      <c r="AC72" s="79"/>
      <c r="AD72" s="79"/>
    </row>
    <row r="73" spans="1:5" s="69" customFormat="1" ht="14.25">
      <c r="A73" s="70" t="s">
        <v>199</v>
      </c>
      <c r="B73" s="71"/>
      <c r="C73" s="72" t="s">
        <v>200</v>
      </c>
      <c r="D73" s="73"/>
      <c r="E73" s="73"/>
    </row>
    <row r="74" spans="1:30" s="78" customFormat="1" ht="31.5">
      <c r="A74" s="74" t="s">
        <v>201</v>
      </c>
      <c r="B74" s="75" t="s">
        <v>202</v>
      </c>
      <c r="C74" s="76" t="s">
        <v>203</v>
      </c>
      <c r="D74" s="77" t="s">
        <v>68</v>
      </c>
      <c r="E74" s="77">
        <v>1.18</v>
      </c>
      <c r="F74" s="76" t="s">
        <v>308</v>
      </c>
      <c r="G74" s="79"/>
      <c r="H74" s="79"/>
      <c r="I74" s="79"/>
      <c r="J74" s="79"/>
      <c r="K74" s="79"/>
      <c r="L74" s="79"/>
      <c r="M74" s="79"/>
      <c r="N74" s="79"/>
      <c r="O74" s="79"/>
      <c r="P74" s="79"/>
      <c r="Q74" s="79"/>
      <c r="R74" s="79"/>
      <c r="S74" s="79"/>
      <c r="T74" s="79"/>
      <c r="U74" s="79"/>
      <c r="V74" s="79"/>
      <c r="W74" s="79"/>
      <c r="X74" s="79"/>
      <c r="Y74" s="79"/>
      <c r="Z74" s="79"/>
      <c r="AA74" s="79"/>
      <c r="AB74" s="79"/>
      <c r="AC74" s="79"/>
      <c r="AD74" s="79"/>
    </row>
    <row r="75" spans="1:30" s="78" customFormat="1" ht="31.5">
      <c r="A75" s="74" t="s">
        <v>204</v>
      </c>
      <c r="B75" s="75" t="s">
        <v>29</v>
      </c>
      <c r="C75" s="76" t="s">
        <v>30</v>
      </c>
      <c r="D75" s="77" t="s">
        <v>16</v>
      </c>
      <c r="E75" s="77">
        <v>6.94</v>
      </c>
      <c r="F75" s="76" t="s">
        <v>309</v>
      </c>
      <c r="G75" s="79"/>
      <c r="H75" s="79"/>
      <c r="I75" s="79"/>
      <c r="J75" s="79"/>
      <c r="K75" s="79"/>
      <c r="L75" s="79"/>
      <c r="M75" s="79"/>
      <c r="N75" s="79"/>
      <c r="O75" s="79"/>
      <c r="P75" s="79"/>
      <c r="Q75" s="79"/>
      <c r="R75" s="79"/>
      <c r="S75" s="79"/>
      <c r="T75" s="79"/>
      <c r="U75" s="79"/>
      <c r="V75" s="79"/>
      <c r="W75" s="79"/>
      <c r="X75" s="79"/>
      <c r="Y75" s="79"/>
      <c r="Z75" s="79"/>
      <c r="AA75" s="79"/>
      <c r="AB75" s="79"/>
      <c r="AC75" s="79"/>
      <c r="AD75" s="79"/>
    </row>
    <row r="76" spans="1:30" s="78" customFormat="1" ht="41.25">
      <c r="A76" s="74" t="s">
        <v>205</v>
      </c>
      <c r="B76" s="75" t="s">
        <v>206</v>
      </c>
      <c r="C76" s="76" t="s">
        <v>207</v>
      </c>
      <c r="D76" s="77" t="s">
        <v>68</v>
      </c>
      <c r="E76" s="77">
        <v>0.58</v>
      </c>
      <c r="F76" s="76" t="s">
        <v>310</v>
      </c>
      <c r="G76" s="79"/>
      <c r="H76" s="79"/>
      <c r="I76" s="79"/>
      <c r="J76" s="79"/>
      <c r="K76" s="79"/>
      <c r="L76" s="79"/>
      <c r="M76" s="79"/>
      <c r="N76" s="79"/>
      <c r="O76" s="79"/>
      <c r="P76" s="79"/>
      <c r="Q76" s="79"/>
      <c r="R76" s="79"/>
      <c r="S76" s="79"/>
      <c r="T76" s="79"/>
      <c r="U76" s="79"/>
      <c r="V76" s="79"/>
      <c r="W76" s="79"/>
      <c r="X76" s="79"/>
      <c r="Y76" s="79"/>
      <c r="Z76" s="79"/>
      <c r="AA76" s="79"/>
      <c r="AB76" s="79"/>
      <c r="AC76" s="79"/>
      <c r="AD76" s="79"/>
    </row>
    <row r="77" spans="1:30" s="78" customFormat="1" ht="60">
      <c r="A77" s="74" t="s">
        <v>208</v>
      </c>
      <c r="B77" s="75" t="s">
        <v>60</v>
      </c>
      <c r="C77" s="76" t="s">
        <v>61</v>
      </c>
      <c r="D77" s="77" t="s">
        <v>16</v>
      </c>
      <c r="E77" s="77">
        <v>21.8</v>
      </c>
      <c r="F77" s="76" t="s">
        <v>311</v>
      </c>
      <c r="G77" s="79"/>
      <c r="H77" s="79"/>
      <c r="I77" s="79"/>
      <c r="J77" s="79"/>
      <c r="K77" s="79"/>
      <c r="L77" s="79"/>
      <c r="M77" s="79"/>
      <c r="N77" s="79"/>
      <c r="O77" s="79"/>
      <c r="P77" s="79"/>
      <c r="Q77" s="79"/>
      <c r="R77" s="79"/>
      <c r="S77" s="79"/>
      <c r="T77" s="79"/>
      <c r="U77" s="79"/>
      <c r="V77" s="79"/>
      <c r="W77" s="79"/>
      <c r="X77" s="79"/>
      <c r="Y77" s="79"/>
      <c r="Z77" s="79"/>
      <c r="AA77" s="79"/>
      <c r="AB77" s="79"/>
      <c r="AC77" s="79"/>
      <c r="AD77" s="79"/>
    </row>
    <row r="78" spans="1:30" s="78" customFormat="1" ht="41.25">
      <c r="A78" s="74" t="s">
        <v>209</v>
      </c>
      <c r="B78" s="75" t="s">
        <v>63</v>
      </c>
      <c r="C78" s="76" t="s">
        <v>64</v>
      </c>
      <c r="D78" s="77" t="s">
        <v>16</v>
      </c>
      <c r="E78" s="77">
        <v>43.6</v>
      </c>
      <c r="F78" s="76" t="s">
        <v>312</v>
      </c>
      <c r="G78" s="79"/>
      <c r="H78" s="79"/>
      <c r="I78" s="79"/>
      <c r="J78" s="79"/>
      <c r="K78" s="79"/>
      <c r="L78" s="79"/>
      <c r="M78" s="79"/>
      <c r="N78" s="79"/>
      <c r="O78" s="79"/>
      <c r="P78" s="79"/>
      <c r="Q78" s="79"/>
      <c r="R78" s="79"/>
      <c r="S78" s="79"/>
      <c r="T78" s="79"/>
      <c r="U78" s="79"/>
      <c r="V78" s="79"/>
      <c r="W78" s="79"/>
      <c r="X78" s="79"/>
      <c r="Y78" s="79"/>
      <c r="Z78" s="79"/>
      <c r="AA78" s="79"/>
      <c r="AB78" s="79"/>
      <c r="AC78" s="79"/>
      <c r="AD78" s="79"/>
    </row>
    <row r="79" spans="1:30" s="78" customFormat="1" ht="60">
      <c r="A79" s="74" t="s">
        <v>210</v>
      </c>
      <c r="B79" s="75" t="s">
        <v>211</v>
      </c>
      <c r="C79" s="76" t="s">
        <v>212</v>
      </c>
      <c r="D79" s="77" t="s">
        <v>68</v>
      </c>
      <c r="E79" s="77">
        <v>0.52</v>
      </c>
      <c r="F79" s="76" t="s">
        <v>313</v>
      </c>
      <c r="G79" s="79"/>
      <c r="H79" s="79"/>
      <c r="I79" s="79"/>
      <c r="J79" s="79"/>
      <c r="K79" s="79"/>
      <c r="L79" s="79"/>
      <c r="M79" s="79"/>
      <c r="N79" s="79"/>
      <c r="O79" s="79"/>
      <c r="P79" s="79"/>
      <c r="Q79" s="79"/>
      <c r="R79" s="79"/>
      <c r="S79" s="79"/>
      <c r="T79" s="79"/>
      <c r="U79" s="79"/>
      <c r="V79" s="79"/>
      <c r="W79" s="79"/>
      <c r="X79" s="79"/>
      <c r="Y79" s="79"/>
      <c r="Z79" s="79"/>
      <c r="AA79" s="79"/>
      <c r="AB79" s="79"/>
      <c r="AC79" s="79"/>
      <c r="AD79" s="79"/>
    </row>
    <row r="80" spans="1:30" s="78" customFormat="1" ht="50.25">
      <c r="A80" s="74" t="s">
        <v>213</v>
      </c>
      <c r="B80" s="75" t="s">
        <v>165</v>
      </c>
      <c r="C80" s="76" t="s">
        <v>166</v>
      </c>
      <c r="D80" s="77" t="s">
        <v>16</v>
      </c>
      <c r="E80" s="77">
        <v>7.8</v>
      </c>
      <c r="F80" s="76" t="s">
        <v>314</v>
      </c>
      <c r="G80" s="79"/>
      <c r="H80" s="79"/>
      <c r="I80" s="79"/>
      <c r="J80" s="79"/>
      <c r="K80" s="79"/>
      <c r="L80" s="79"/>
      <c r="M80" s="79"/>
      <c r="N80" s="79"/>
      <c r="O80" s="79"/>
      <c r="P80" s="79"/>
      <c r="Q80" s="79"/>
      <c r="R80" s="79"/>
      <c r="S80" s="79"/>
      <c r="T80" s="79"/>
      <c r="U80" s="79"/>
      <c r="V80" s="79"/>
      <c r="W80" s="79"/>
      <c r="X80" s="79"/>
      <c r="Y80" s="79"/>
      <c r="Z80" s="79"/>
      <c r="AA80" s="79"/>
      <c r="AB80" s="79"/>
      <c r="AC80" s="79"/>
      <c r="AD80" s="79"/>
    </row>
    <row r="81" spans="1:30" s="78" customFormat="1" ht="41.25">
      <c r="A81" s="74" t="s">
        <v>214</v>
      </c>
      <c r="B81" s="75" t="s">
        <v>168</v>
      </c>
      <c r="C81" s="76" t="s">
        <v>169</v>
      </c>
      <c r="D81" s="77" t="s">
        <v>16</v>
      </c>
      <c r="E81" s="77">
        <v>7.8</v>
      </c>
      <c r="F81" s="76" t="s">
        <v>315</v>
      </c>
      <c r="G81" s="79"/>
      <c r="H81" s="79"/>
      <c r="I81" s="79"/>
      <c r="J81" s="79"/>
      <c r="K81" s="79"/>
      <c r="L81" s="79"/>
      <c r="M81" s="79"/>
      <c r="N81" s="79"/>
      <c r="O81" s="79"/>
      <c r="P81" s="79"/>
      <c r="Q81" s="79"/>
      <c r="R81" s="79"/>
      <c r="S81" s="79"/>
      <c r="T81" s="79"/>
      <c r="U81" s="79"/>
      <c r="V81" s="79"/>
      <c r="W81" s="79"/>
      <c r="X81" s="79"/>
      <c r="Y81" s="79"/>
      <c r="Z81" s="79"/>
      <c r="AA81" s="79"/>
      <c r="AB81" s="79"/>
      <c r="AC81" s="79"/>
      <c r="AD81" s="79"/>
    </row>
    <row r="82" spans="1:30" s="78" customFormat="1" ht="31.5">
      <c r="A82" s="74" t="s">
        <v>215</v>
      </c>
      <c r="B82" s="75" t="s">
        <v>171</v>
      </c>
      <c r="C82" s="76" t="s">
        <v>172</v>
      </c>
      <c r="D82" s="77" t="s">
        <v>16</v>
      </c>
      <c r="E82" s="77">
        <v>7.8</v>
      </c>
      <c r="F82" s="76" t="s">
        <v>316</v>
      </c>
      <c r="G82" s="79"/>
      <c r="H82" s="79"/>
      <c r="I82" s="79"/>
      <c r="J82" s="79"/>
      <c r="K82" s="79"/>
      <c r="L82" s="79"/>
      <c r="M82" s="79"/>
      <c r="N82" s="79"/>
      <c r="O82" s="79"/>
      <c r="P82" s="79"/>
      <c r="Q82" s="79"/>
      <c r="R82" s="79"/>
      <c r="S82" s="79"/>
      <c r="T82" s="79"/>
      <c r="U82" s="79"/>
      <c r="V82" s="79"/>
      <c r="W82" s="79"/>
      <c r="X82" s="79"/>
      <c r="Y82" s="79"/>
      <c r="Z82" s="79"/>
      <c r="AA82" s="79"/>
      <c r="AB82" s="79"/>
      <c r="AC82" s="79"/>
      <c r="AD82" s="79"/>
    </row>
    <row r="83" spans="1:30" s="78" customFormat="1" ht="31.5">
      <c r="A83" s="74" t="s">
        <v>216</v>
      </c>
      <c r="B83" s="75" t="s">
        <v>217</v>
      </c>
      <c r="C83" s="76" t="s">
        <v>218</v>
      </c>
      <c r="D83" s="77" t="s">
        <v>16</v>
      </c>
      <c r="E83" s="77">
        <v>7.8</v>
      </c>
      <c r="F83" s="76" t="s">
        <v>317</v>
      </c>
      <c r="G83" s="79"/>
      <c r="H83" s="79"/>
      <c r="I83" s="79"/>
      <c r="J83" s="79"/>
      <c r="K83" s="79"/>
      <c r="L83" s="79"/>
      <c r="M83" s="79"/>
      <c r="N83" s="79"/>
      <c r="O83" s="79"/>
      <c r="P83" s="79"/>
      <c r="Q83" s="79"/>
      <c r="R83" s="79"/>
      <c r="S83" s="79"/>
      <c r="T83" s="79"/>
      <c r="U83" s="79"/>
      <c r="V83" s="79"/>
      <c r="W83" s="79"/>
      <c r="X83" s="79"/>
      <c r="Y83" s="79"/>
      <c r="Z83" s="79"/>
      <c r="AA83" s="79"/>
      <c r="AB83" s="79"/>
      <c r="AC83" s="79"/>
      <c r="AD83" s="79"/>
    </row>
    <row r="84" spans="1:30" s="78" customFormat="1" ht="22.5">
      <c r="A84" s="74" t="s">
        <v>219</v>
      </c>
      <c r="B84" s="75" t="s">
        <v>220</v>
      </c>
      <c r="C84" s="76" t="s">
        <v>221</v>
      </c>
      <c r="D84" s="77" t="s">
        <v>20</v>
      </c>
      <c r="E84" s="77">
        <v>1</v>
      </c>
      <c r="F84" s="76" t="s">
        <v>318</v>
      </c>
      <c r="G84" s="79"/>
      <c r="H84" s="79"/>
      <c r="I84" s="79"/>
      <c r="J84" s="79"/>
      <c r="K84" s="79"/>
      <c r="L84" s="79"/>
      <c r="M84" s="79"/>
      <c r="N84" s="79"/>
      <c r="O84" s="79"/>
      <c r="P84" s="79"/>
      <c r="Q84" s="79"/>
      <c r="R84" s="79"/>
      <c r="S84" s="79"/>
      <c r="T84" s="79"/>
      <c r="U84" s="79"/>
      <c r="V84" s="79"/>
      <c r="W84" s="79"/>
      <c r="X84" s="79"/>
      <c r="Y84" s="79"/>
      <c r="Z84" s="79"/>
      <c r="AA84" s="79"/>
      <c r="AB84" s="79"/>
      <c r="AC84" s="79"/>
      <c r="AD84" s="79"/>
    </row>
    <row r="85" spans="1:30" s="78" customFormat="1" ht="60">
      <c r="A85" s="74" t="s">
        <v>222</v>
      </c>
      <c r="B85" s="75" t="s">
        <v>223</v>
      </c>
      <c r="C85" s="76" t="s">
        <v>224</v>
      </c>
      <c r="D85" s="77" t="s">
        <v>20</v>
      </c>
      <c r="E85" s="77">
        <v>2</v>
      </c>
      <c r="F85" s="76" t="s">
        <v>319</v>
      </c>
      <c r="G85" s="79"/>
      <c r="H85" s="79"/>
      <c r="I85" s="79"/>
      <c r="J85" s="79"/>
      <c r="K85" s="79"/>
      <c r="L85" s="79"/>
      <c r="M85" s="79"/>
      <c r="N85" s="79"/>
      <c r="O85" s="79"/>
      <c r="P85" s="79"/>
      <c r="Q85" s="79"/>
      <c r="R85" s="79"/>
      <c r="S85" s="79"/>
      <c r="T85" s="79"/>
      <c r="U85" s="79"/>
      <c r="V85" s="79"/>
      <c r="W85" s="79"/>
      <c r="X85" s="79"/>
      <c r="Y85" s="79"/>
      <c r="Z85" s="79"/>
      <c r="AA85" s="79"/>
      <c r="AB85" s="79"/>
      <c r="AC85" s="79"/>
      <c r="AD85" s="79"/>
    </row>
    <row r="86" spans="1:30" s="78" customFormat="1" ht="50.25">
      <c r="A86" s="74" t="s">
        <v>225</v>
      </c>
      <c r="B86" s="75" t="s">
        <v>226</v>
      </c>
      <c r="C86" s="76" t="s">
        <v>227</v>
      </c>
      <c r="D86" s="77" t="s">
        <v>20</v>
      </c>
      <c r="E86" s="77">
        <v>1</v>
      </c>
      <c r="F86" s="76" t="s">
        <v>320</v>
      </c>
      <c r="G86" s="79"/>
      <c r="H86" s="79"/>
      <c r="I86" s="79"/>
      <c r="J86" s="79"/>
      <c r="K86" s="79"/>
      <c r="L86" s="79"/>
      <c r="M86" s="79"/>
      <c r="N86" s="79"/>
      <c r="O86" s="79"/>
      <c r="P86" s="79"/>
      <c r="Q86" s="79"/>
      <c r="R86" s="79"/>
      <c r="S86" s="79"/>
      <c r="T86" s="79"/>
      <c r="U86" s="79"/>
      <c r="V86" s="79"/>
      <c r="W86" s="79"/>
      <c r="X86" s="79"/>
      <c r="Y86" s="79"/>
      <c r="Z86" s="79"/>
      <c r="AA86" s="79"/>
      <c r="AB86" s="79"/>
      <c r="AC86" s="79"/>
      <c r="AD86" s="79"/>
    </row>
    <row r="87" spans="1:30" s="78" customFormat="1" ht="41.25">
      <c r="A87" s="74" t="s">
        <v>228</v>
      </c>
      <c r="B87" s="75" t="s">
        <v>84</v>
      </c>
      <c r="C87" s="76" t="s">
        <v>85</v>
      </c>
      <c r="D87" s="77" t="s">
        <v>16</v>
      </c>
      <c r="E87" s="77">
        <v>6</v>
      </c>
      <c r="F87" s="76" t="s">
        <v>321</v>
      </c>
      <c r="G87" s="79"/>
      <c r="H87" s="79"/>
      <c r="I87" s="79"/>
      <c r="J87" s="79"/>
      <c r="K87" s="79"/>
      <c r="L87" s="79"/>
      <c r="M87" s="79"/>
      <c r="N87" s="79"/>
      <c r="O87" s="79"/>
      <c r="P87" s="79"/>
      <c r="Q87" s="79"/>
      <c r="R87" s="79"/>
      <c r="S87" s="79"/>
      <c r="T87" s="79"/>
      <c r="U87" s="79"/>
      <c r="V87" s="79"/>
      <c r="W87" s="79"/>
      <c r="X87" s="79"/>
      <c r="Y87" s="79"/>
      <c r="Z87" s="79"/>
      <c r="AA87" s="79"/>
      <c r="AB87" s="79"/>
      <c r="AC87" s="79"/>
      <c r="AD87" s="79"/>
    </row>
    <row r="88" spans="1:30" s="78" customFormat="1" ht="31.5">
      <c r="A88" s="74" t="s">
        <v>229</v>
      </c>
      <c r="B88" s="75" t="s">
        <v>70</v>
      </c>
      <c r="C88" s="76" t="s">
        <v>71</v>
      </c>
      <c r="D88" s="77" t="s">
        <v>16</v>
      </c>
      <c r="E88" s="77">
        <v>6</v>
      </c>
      <c r="F88" s="76" t="s">
        <v>322</v>
      </c>
      <c r="G88" s="79"/>
      <c r="H88" s="79"/>
      <c r="I88" s="79"/>
      <c r="J88" s="79"/>
      <c r="K88" s="79"/>
      <c r="L88" s="79"/>
      <c r="M88" s="79"/>
      <c r="N88" s="79"/>
      <c r="O88" s="79"/>
      <c r="P88" s="79"/>
      <c r="Q88" s="79"/>
      <c r="R88" s="79"/>
      <c r="S88" s="79"/>
      <c r="T88" s="79"/>
      <c r="U88" s="79"/>
      <c r="V88" s="79"/>
      <c r="W88" s="79"/>
      <c r="X88" s="79"/>
      <c r="Y88" s="79"/>
      <c r="Z88" s="79"/>
      <c r="AA88" s="79"/>
      <c r="AB88" s="79"/>
      <c r="AC88" s="79"/>
      <c r="AD88" s="79"/>
    </row>
    <row r="89" spans="1:30" s="78" customFormat="1" ht="31.5">
      <c r="A89" s="74" t="s">
        <v>230</v>
      </c>
      <c r="B89" s="75" t="s">
        <v>87</v>
      </c>
      <c r="C89" s="76" t="s">
        <v>88</v>
      </c>
      <c r="D89" s="77" t="s">
        <v>16</v>
      </c>
      <c r="E89" s="77">
        <v>20.3</v>
      </c>
      <c r="F89" s="76" t="s">
        <v>323</v>
      </c>
      <c r="G89" s="79"/>
      <c r="H89" s="79"/>
      <c r="I89" s="79"/>
      <c r="J89" s="79"/>
      <c r="K89" s="79"/>
      <c r="L89" s="79"/>
      <c r="M89" s="79"/>
      <c r="N89" s="79"/>
      <c r="O89" s="79"/>
      <c r="P89" s="79"/>
      <c r="Q89" s="79"/>
      <c r="R89" s="79"/>
      <c r="S89" s="79"/>
      <c r="T89" s="79"/>
      <c r="U89" s="79"/>
      <c r="V89" s="79"/>
      <c r="W89" s="79"/>
      <c r="X89" s="79"/>
      <c r="Y89" s="79"/>
      <c r="Z89" s="79"/>
      <c r="AA89" s="79"/>
      <c r="AB89" s="79"/>
      <c r="AC89" s="79"/>
      <c r="AD89" s="79"/>
    </row>
    <row r="90" spans="1:30" s="78" customFormat="1" ht="50.25">
      <c r="A90" s="74" t="s">
        <v>231</v>
      </c>
      <c r="B90" s="75" t="s">
        <v>232</v>
      </c>
      <c r="C90" s="76" t="s">
        <v>233</v>
      </c>
      <c r="D90" s="77" t="s">
        <v>68</v>
      </c>
      <c r="E90" s="77">
        <v>2.77</v>
      </c>
      <c r="F90" s="76" t="s">
        <v>324</v>
      </c>
      <c r="G90" s="79"/>
      <c r="H90" s="79"/>
      <c r="I90" s="79"/>
      <c r="J90" s="79"/>
      <c r="K90" s="79"/>
      <c r="L90" s="79"/>
      <c r="M90" s="79"/>
      <c r="N90" s="79"/>
      <c r="O90" s="79"/>
      <c r="P90" s="79"/>
      <c r="Q90" s="79"/>
      <c r="R90" s="79"/>
      <c r="S90" s="79"/>
      <c r="T90" s="79"/>
      <c r="U90" s="79"/>
      <c r="V90" s="79"/>
      <c r="W90" s="79"/>
      <c r="X90" s="79"/>
      <c r="Y90" s="79"/>
      <c r="Z90" s="79"/>
      <c r="AA90" s="79"/>
      <c r="AB90" s="79"/>
      <c r="AC90" s="79"/>
      <c r="AD90" s="79"/>
    </row>
  </sheetData>
  <sheetProtection selectLockedCells="1" selectUnlockedCells="1"/>
  <mergeCells count="5">
    <mergeCell ref="A3:F3"/>
    <mergeCell ref="A5:F5"/>
    <mergeCell ref="A6:F6"/>
    <mergeCell ref="A8:C8"/>
    <mergeCell ref="F8:F10"/>
  </mergeCells>
  <printOptions/>
  <pageMargins left="0.39375" right="0.31527777777777777" top="0.39375" bottom="0.6694444444444445" header="0.5118055555555555" footer="0.39375"/>
  <pageSetup horizontalDpi="300" verticalDpi="300" orientation="portrait" paperSize="9" scale="64"/>
  <headerFooter alignWithMargins="0">
    <oddFooter>&amp;CPágina &amp;P de &amp;N</oddFooter>
  </headerFooter>
  <rowBreaks count="3" manualBreakCount="3">
    <brk id="31" max="255" man="1"/>
    <brk id="62" max="255" man="1"/>
    <brk id="92" max="255" man="1"/>
  </rowBreaks>
  <drawing r:id="rId1"/>
</worksheet>
</file>

<file path=xl/worksheets/sheet4.xml><?xml version="1.0" encoding="utf-8"?>
<worksheet xmlns="http://schemas.openxmlformats.org/spreadsheetml/2006/main" xmlns:r="http://schemas.openxmlformats.org/officeDocument/2006/relationships">
  <dimension ref="A1:II21"/>
  <sheetViews>
    <sheetView view="pageBreakPreview" zoomScale="95" zoomScaleNormal="120" zoomScaleSheetLayoutView="95" workbookViewId="0" topLeftCell="A1">
      <selection activeCell="B23" sqref="B23"/>
    </sheetView>
  </sheetViews>
  <sheetFormatPr defaultColWidth="9.140625" defaultRowHeight="12.75"/>
  <cols>
    <col min="1" max="1" width="14.7109375" style="80" customWidth="1"/>
    <col min="2" max="2" width="44.421875" style="80" customWidth="1"/>
    <col min="3" max="5" width="13.28125" style="80" customWidth="1"/>
    <col min="6" max="6" width="14.00390625" style="80" customWidth="1"/>
    <col min="7" max="234" width="9.140625" style="80" customWidth="1"/>
  </cols>
  <sheetData>
    <row r="1" spans="1:234" ht="42.75" customHeight="1">
      <c r="A1" s="5"/>
      <c r="B1" s="5"/>
      <c r="C1" s="3"/>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row>
    <row r="2" spans="1:234" ht="54" customHeight="1">
      <c r="A2" s="5"/>
      <c r="B2" s="5"/>
      <c r="C2" s="3"/>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row>
    <row r="3" spans="1:234" ht="18" customHeight="1">
      <c r="A3" s="11" t="s">
        <v>0</v>
      </c>
      <c r="B3" s="11"/>
      <c r="C3" s="11"/>
      <c r="D3" s="11"/>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row>
    <row r="4" spans="1:234" ht="12.75" customHeight="1">
      <c r="A4"/>
      <c r="B4"/>
      <c r="C4" s="3"/>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row>
    <row r="5" spans="1:243" s="15" customFormat="1" ht="12.75" customHeight="1">
      <c r="A5" s="13" t="s">
        <v>1</v>
      </c>
      <c r="B5" s="13"/>
      <c r="C5" s="13"/>
      <c r="D5" s="13"/>
      <c r="E5" s="13"/>
      <c r="F5" s="13"/>
      <c r="II5" s="14"/>
    </row>
    <row r="6" spans="1:243" s="15" customFormat="1" ht="12.75" customHeight="1">
      <c r="A6" s="13" t="s">
        <v>2</v>
      </c>
      <c r="B6" s="13"/>
      <c r="C6" s="13"/>
      <c r="D6" s="13"/>
      <c r="E6" s="13"/>
      <c r="F6" s="13"/>
      <c r="II6" s="14"/>
    </row>
    <row r="7" spans="5:234" ht="12.75" customHeight="1">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row>
    <row r="8" spans="1:237" ht="14.25" customHeight="1">
      <c r="A8" s="81" t="s">
        <v>325</v>
      </c>
      <c r="B8" s="81"/>
      <c r="C8" s="81"/>
      <c r="D8" s="81"/>
      <c r="E8" s="81"/>
      <c r="IA8" s="80"/>
      <c r="IB8" s="80"/>
      <c r="IC8" s="80"/>
    </row>
    <row r="9" spans="235:237" ht="14.25">
      <c r="IA9" s="80"/>
      <c r="IB9" s="80"/>
      <c r="IC9" s="80"/>
    </row>
    <row r="10" spans="1:237" ht="13.5" customHeight="1">
      <c r="A10" s="82" t="s">
        <v>326</v>
      </c>
      <c r="B10" s="82"/>
      <c r="C10" s="83" t="s">
        <v>327</v>
      </c>
      <c r="D10" s="83"/>
      <c r="E10" s="83"/>
      <c r="IA10" s="80"/>
      <c r="IB10" s="80"/>
      <c r="IC10" s="80"/>
    </row>
    <row r="11" spans="1:237" ht="14.25">
      <c r="A11" s="82"/>
      <c r="B11" s="82"/>
      <c r="C11" s="84">
        <v>30</v>
      </c>
      <c r="D11" s="84">
        <v>60</v>
      </c>
      <c r="E11" s="83">
        <v>90</v>
      </c>
      <c r="IA11" s="80"/>
      <c r="IB11" s="80"/>
      <c r="IC11" s="80"/>
    </row>
    <row r="12" spans="1:237" ht="9.75" customHeight="1">
      <c r="A12" s="85"/>
      <c r="B12" s="86"/>
      <c r="C12" s="87"/>
      <c r="D12" s="87"/>
      <c r="E12" s="87"/>
      <c r="IA12" s="80"/>
      <c r="IB12" s="80"/>
      <c r="IC12" s="80"/>
    </row>
    <row r="13" spans="1:237" ht="15" customHeight="1">
      <c r="A13" s="88" t="s">
        <v>328</v>
      </c>
      <c r="B13" s="89" t="s">
        <v>12</v>
      </c>
      <c r="C13" s="90"/>
      <c r="D13" s="90"/>
      <c r="E13" s="90"/>
      <c r="IA13" s="80"/>
      <c r="IB13" s="80"/>
      <c r="IC13" s="80"/>
    </row>
    <row r="14" spans="1:237" ht="15" customHeight="1">
      <c r="A14" s="88" t="s">
        <v>54</v>
      </c>
      <c r="B14" s="89" t="s">
        <v>55</v>
      </c>
      <c r="C14" s="90"/>
      <c r="D14" s="90"/>
      <c r="E14" s="91"/>
      <c r="IA14" s="80"/>
      <c r="IB14" s="80"/>
      <c r="IC14" s="80"/>
    </row>
    <row r="15" spans="1:237" ht="15" customHeight="1">
      <c r="A15" s="88" t="s">
        <v>92</v>
      </c>
      <c r="B15" s="89" t="s">
        <v>93</v>
      </c>
      <c r="C15" s="92"/>
      <c r="D15" s="90"/>
      <c r="E15" s="90"/>
      <c r="IA15" s="80"/>
      <c r="IB15" s="80"/>
      <c r="IC15" s="80"/>
    </row>
    <row r="16" spans="1:237" ht="15" customHeight="1">
      <c r="A16" s="88" t="s">
        <v>122</v>
      </c>
      <c r="B16" s="89" t="s">
        <v>123</v>
      </c>
      <c r="C16" s="92"/>
      <c r="D16" s="90"/>
      <c r="E16" s="90"/>
      <c r="IA16" s="80"/>
      <c r="IB16" s="80"/>
      <c r="IC16" s="80"/>
    </row>
    <row r="17" spans="1:237" ht="15" customHeight="1">
      <c r="A17" s="88" t="s">
        <v>133</v>
      </c>
      <c r="B17" s="89" t="s">
        <v>134</v>
      </c>
      <c r="C17" s="92"/>
      <c r="D17" s="92"/>
      <c r="E17" s="90"/>
      <c r="IA17" s="80"/>
      <c r="IB17" s="80"/>
      <c r="IC17" s="80"/>
    </row>
    <row r="18" spans="1:237" ht="15" customHeight="1">
      <c r="A18" s="88" t="s">
        <v>159</v>
      </c>
      <c r="B18" s="89" t="s">
        <v>160</v>
      </c>
      <c r="C18" s="92"/>
      <c r="D18" s="92"/>
      <c r="E18" s="90"/>
      <c r="IA18" s="80"/>
      <c r="IB18" s="80"/>
      <c r="IC18" s="80"/>
    </row>
    <row r="19" spans="1:237" ht="15" customHeight="1">
      <c r="A19" s="88" t="s">
        <v>182</v>
      </c>
      <c r="B19" s="89" t="s">
        <v>183</v>
      </c>
      <c r="C19" s="92"/>
      <c r="D19" s="92"/>
      <c r="E19" s="90"/>
      <c r="IA19" s="80"/>
      <c r="IB19" s="80"/>
      <c r="IC19" s="80"/>
    </row>
    <row r="20" spans="1:237" ht="15" customHeight="1">
      <c r="A20" s="88" t="s">
        <v>199</v>
      </c>
      <c r="B20" s="89" t="s">
        <v>200</v>
      </c>
      <c r="C20" s="92"/>
      <c r="D20" s="90"/>
      <c r="E20" s="90"/>
      <c r="IA20" s="80"/>
      <c r="IB20" s="80"/>
      <c r="IC20" s="80"/>
    </row>
    <row r="21" spans="1:237" ht="9.75" customHeight="1">
      <c r="A21" s="93"/>
      <c r="B21" s="94"/>
      <c r="C21" s="95"/>
      <c r="D21" s="96"/>
      <c r="E21" s="97"/>
      <c r="IA21" s="80"/>
      <c r="IB21" s="80"/>
      <c r="IC21" s="80"/>
    </row>
  </sheetData>
  <sheetProtection selectLockedCells="1" selectUnlockedCells="1"/>
  <mergeCells count="6">
    <mergeCell ref="A3:D3"/>
    <mergeCell ref="A5:F5"/>
    <mergeCell ref="A6:F6"/>
    <mergeCell ref="A8:E8"/>
    <mergeCell ref="A10:B11"/>
    <mergeCell ref="C10:E10"/>
  </mergeCells>
  <printOptions horizontalCentered="1"/>
  <pageMargins left="0.5118055555555555" right="0.5118055555555555" top="0.7875" bottom="0.7875" header="0.5118055555555555" footer="0.5118055555555555"/>
  <pageSetup horizontalDpi="300" verticalDpi="300" orientation="landscape" paperSize="9" scale="83"/>
  <drawing r:id="rId1"/>
</worksheet>
</file>

<file path=xl/worksheets/sheet5.xml><?xml version="1.0" encoding="utf-8"?>
<worksheet xmlns="http://schemas.openxmlformats.org/spreadsheetml/2006/main" xmlns:r="http://schemas.openxmlformats.org/officeDocument/2006/relationships">
  <dimension ref="A1:IO20"/>
  <sheetViews>
    <sheetView view="pageBreakPreview" zoomScale="95" zoomScaleNormal="120" zoomScaleSheetLayoutView="95" workbookViewId="0" topLeftCell="A1">
      <selection activeCell="F22" sqref="F22"/>
    </sheetView>
  </sheetViews>
  <sheetFormatPr defaultColWidth="9.140625" defaultRowHeight="12.75"/>
  <cols>
    <col min="2" max="2" width="9.7109375" style="98" customWidth="1"/>
    <col min="3" max="3" width="11.140625" style="98" customWidth="1"/>
    <col min="5" max="5" width="10.7109375" style="0" customWidth="1"/>
  </cols>
  <sheetData>
    <row r="1" spans="1:21" ht="42.75" customHeight="1">
      <c r="A1" s="5"/>
      <c r="B1" s="5"/>
      <c r="C1" s="5"/>
      <c r="D1" s="6"/>
      <c r="E1" s="6"/>
      <c r="F1" s="7"/>
      <c r="G1" s="7"/>
      <c r="H1" s="7"/>
      <c r="I1" s="7"/>
      <c r="J1" s="8"/>
      <c r="K1" s="8"/>
      <c r="L1" s="3"/>
      <c r="M1" s="3"/>
      <c r="N1" s="3"/>
      <c r="O1" s="3"/>
      <c r="P1" s="3"/>
      <c r="Q1" s="3"/>
      <c r="R1" s="3"/>
      <c r="S1" s="3"/>
      <c r="T1" s="3"/>
      <c r="U1" s="3"/>
    </row>
    <row r="2" spans="1:21" ht="54" customHeight="1">
      <c r="A2" s="5"/>
      <c r="B2" s="5"/>
      <c r="C2" s="5"/>
      <c r="D2" s="18"/>
      <c r="E2" s="18"/>
      <c r="F2" s="10"/>
      <c r="G2" s="10"/>
      <c r="H2" s="10"/>
      <c r="I2" s="10"/>
      <c r="J2" s="8"/>
      <c r="K2" s="8"/>
      <c r="L2" s="3"/>
      <c r="M2" s="3"/>
      <c r="N2" s="3"/>
      <c r="O2" s="3"/>
      <c r="P2" s="3"/>
      <c r="Q2" s="3"/>
      <c r="R2" s="3"/>
      <c r="S2" s="3"/>
      <c r="T2" s="3"/>
      <c r="U2" s="3"/>
    </row>
    <row r="3" spans="1:21" ht="18" customHeight="1">
      <c r="A3" s="11" t="s">
        <v>0</v>
      </c>
      <c r="B3" s="11"/>
      <c r="C3" s="11"/>
      <c r="D3" s="11"/>
      <c r="E3" s="11"/>
      <c r="F3" s="11"/>
      <c r="G3" s="11"/>
      <c r="H3" s="11"/>
      <c r="I3" s="11"/>
      <c r="J3" s="11"/>
      <c r="K3" s="11"/>
      <c r="L3" s="11"/>
      <c r="M3" s="11"/>
      <c r="N3" s="11"/>
      <c r="O3" s="11"/>
      <c r="P3" s="3"/>
      <c r="Q3" s="3"/>
      <c r="R3" s="3"/>
      <c r="S3" s="3"/>
      <c r="T3" s="3"/>
      <c r="U3" s="3"/>
    </row>
    <row r="4" spans="2:21" ht="12.75" customHeight="1">
      <c r="B4"/>
      <c r="C4"/>
      <c r="D4" s="6"/>
      <c r="E4" s="6"/>
      <c r="F4" s="7"/>
      <c r="G4" s="7"/>
      <c r="H4" s="7"/>
      <c r="I4" s="7"/>
      <c r="J4" s="8"/>
      <c r="K4" s="8"/>
      <c r="L4" s="3"/>
      <c r="M4" s="3"/>
      <c r="N4" s="3"/>
      <c r="O4" s="3"/>
      <c r="P4" s="3"/>
      <c r="Q4" s="3"/>
      <c r="R4" s="3"/>
      <c r="S4" s="3"/>
      <c r="T4" s="3"/>
      <c r="U4" s="3"/>
    </row>
    <row r="5" spans="1:249" s="15" customFormat="1" ht="12.75" customHeight="1">
      <c r="A5" s="13" t="s">
        <v>1</v>
      </c>
      <c r="B5" s="13"/>
      <c r="C5" s="13"/>
      <c r="D5" s="13"/>
      <c r="E5" s="13"/>
      <c r="F5" s="13"/>
      <c r="G5" s="13"/>
      <c r="H5" s="13"/>
      <c r="I5" s="13"/>
      <c r="J5" s="13"/>
      <c r="K5" s="13"/>
      <c r="L5" s="13"/>
      <c r="M5" s="13"/>
      <c r="N5" s="13"/>
      <c r="O5" s="13"/>
      <c r="IO5" s="14"/>
    </row>
    <row r="6" spans="1:249" s="15" customFormat="1" ht="12.75" customHeight="1">
      <c r="A6" s="13" t="s">
        <v>2</v>
      </c>
      <c r="B6" s="13"/>
      <c r="C6" s="13"/>
      <c r="D6" s="13"/>
      <c r="E6" s="13"/>
      <c r="F6" s="13"/>
      <c r="G6" s="13"/>
      <c r="H6" s="13"/>
      <c r="I6" s="13"/>
      <c r="J6" s="13"/>
      <c r="K6" s="13"/>
      <c r="L6" s="13"/>
      <c r="M6" s="13"/>
      <c r="N6" s="13"/>
      <c r="O6" s="13"/>
      <c r="IO6" s="14"/>
    </row>
    <row r="7" spans="1:21" ht="12.75" customHeight="1">
      <c r="A7" s="16"/>
      <c r="B7" s="16"/>
      <c r="C7" s="16"/>
      <c r="D7" s="16"/>
      <c r="E7" s="16"/>
      <c r="F7" s="16"/>
      <c r="G7" s="16"/>
      <c r="H7" s="16"/>
      <c r="I7" s="16"/>
      <c r="J7" s="16"/>
      <c r="K7" s="16"/>
      <c r="L7" s="16"/>
      <c r="M7" s="16"/>
      <c r="N7" s="16"/>
      <c r="O7" s="16"/>
      <c r="P7" s="3"/>
      <c r="Q7" s="3"/>
      <c r="R7" s="3"/>
      <c r="S7" s="3"/>
      <c r="T7" s="3"/>
      <c r="U7" s="3"/>
    </row>
    <row r="8" spans="1:15" ht="14.25" customHeight="1">
      <c r="A8" s="99" t="s">
        <v>329</v>
      </c>
      <c r="B8" s="99"/>
      <c r="C8" s="99"/>
      <c r="D8" s="99"/>
      <c r="E8" s="99"/>
      <c r="F8" s="99"/>
      <c r="G8" s="99"/>
      <c r="H8" s="99"/>
      <c r="I8" s="99"/>
      <c r="J8" s="99"/>
      <c r="K8" s="99"/>
      <c r="L8" s="99"/>
      <c r="M8" s="99"/>
      <c r="N8" s="99"/>
      <c r="O8" s="99"/>
    </row>
    <row r="9" spans="1:15" ht="14.25">
      <c r="A9" s="16"/>
      <c r="B9" s="16"/>
      <c r="C9" s="16"/>
      <c r="D9" s="16"/>
      <c r="E9" s="16"/>
      <c r="F9" s="16"/>
      <c r="G9" s="16"/>
      <c r="H9" s="16"/>
      <c r="I9" s="16"/>
      <c r="J9" s="16"/>
      <c r="K9" s="16"/>
      <c r="L9" s="16"/>
      <c r="M9" s="16"/>
      <c r="N9" s="16"/>
      <c r="O9" s="16"/>
    </row>
    <row r="10" spans="1:15" ht="12.75" customHeight="1">
      <c r="A10" s="100" t="s">
        <v>261</v>
      </c>
      <c r="B10" s="101" t="s">
        <v>330</v>
      </c>
      <c r="C10" s="101" t="s">
        <v>331</v>
      </c>
      <c r="D10" s="101" t="s">
        <v>332</v>
      </c>
      <c r="E10" s="101"/>
      <c r="F10" s="101"/>
      <c r="G10" s="101"/>
      <c r="H10" s="101"/>
      <c r="I10" s="100"/>
      <c r="J10" s="101" t="s">
        <v>333</v>
      </c>
      <c r="K10" s="101"/>
      <c r="L10" s="101"/>
      <c r="M10" s="101"/>
      <c r="N10" s="101"/>
      <c r="O10" s="101"/>
    </row>
    <row r="11" spans="1:15" ht="14.25">
      <c r="A11" s="100"/>
      <c r="B11" s="100"/>
      <c r="C11" s="100"/>
      <c r="D11" s="100" t="s">
        <v>334</v>
      </c>
      <c r="E11" s="102" t="s">
        <v>335</v>
      </c>
      <c r="F11" s="100" t="s">
        <v>336</v>
      </c>
      <c r="G11" s="102" t="s">
        <v>335</v>
      </c>
      <c r="H11" s="100" t="s">
        <v>337</v>
      </c>
      <c r="I11" s="102" t="s">
        <v>335</v>
      </c>
      <c r="J11" s="100" t="s">
        <v>334</v>
      </c>
      <c r="K11" s="102" t="s">
        <v>335</v>
      </c>
      <c r="L11" s="100" t="s">
        <v>336</v>
      </c>
      <c r="M11" s="102" t="s">
        <v>335</v>
      </c>
      <c r="N11" s="100" t="s">
        <v>337</v>
      </c>
      <c r="O11" s="102" t="s">
        <v>335</v>
      </c>
    </row>
    <row r="12" spans="1:15" ht="19.5" customHeight="1">
      <c r="A12" s="100" t="s">
        <v>11</v>
      </c>
      <c r="B12" s="103">
        <f>PLANILHA!G10</f>
        <v>11632.130000000001</v>
      </c>
      <c r="C12" s="104">
        <f aca="true" t="shared" si="0" ref="C12:C19">B12+(B12*15%)</f>
        <v>13376.9495</v>
      </c>
      <c r="D12" s="105">
        <v>0.33340000000000003</v>
      </c>
      <c r="E12" s="105">
        <f aca="true" t="shared" si="1" ref="E12:E19">D12</f>
        <v>0.33340000000000003</v>
      </c>
      <c r="F12" s="105">
        <v>0.3333</v>
      </c>
      <c r="G12" s="105">
        <f aca="true" t="shared" si="2" ref="G12:G19">E12+F12</f>
        <v>0.6667000000000001</v>
      </c>
      <c r="H12" s="105">
        <v>0.3333</v>
      </c>
      <c r="I12" s="105">
        <f aca="true" t="shared" si="3" ref="I12:I19">G12+H12</f>
        <v>1</v>
      </c>
      <c r="J12" s="106">
        <f aca="true" t="shared" si="4" ref="J12:J19">C12*D12</f>
        <v>4459.874963300001</v>
      </c>
      <c r="K12" s="107">
        <f aca="true" t="shared" si="5" ref="K12:K19">J12</f>
        <v>4459.874963300001</v>
      </c>
      <c r="L12" s="106">
        <f aca="true" t="shared" si="6" ref="L12:L19">C12*F12</f>
        <v>4458.53726835</v>
      </c>
      <c r="M12" s="107">
        <f aca="true" t="shared" si="7" ref="M12:M19">K12+L12</f>
        <v>8918.41223165</v>
      </c>
      <c r="N12" s="106">
        <f aca="true" t="shared" si="8" ref="N12:N19">C12*H12</f>
        <v>4458.53726835</v>
      </c>
      <c r="O12" s="107">
        <f aca="true" t="shared" si="9" ref="O12:O19">M12+N12</f>
        <v>13376.949499999999</v>
      </c>
    </row>
    <row r="13" spans="1:15" ht="19.5" customHeight="1">
      <c r="A13" s="100" t="s">
        <v>54</v>
      </c>
      <c r="B13" s="103">
        <f>PLANILHA!G23</f>
        <v>73941.5</v>
      </c>
      <c r="C13" s="104">
        <f t="shared" si="0"/>
        <v>85032.725</v>
      </c>
      <c r="D13" s="105">
        <f>3/4</f>
        <v>0.75</v>
      </c>
      <c r="E13" s="105">
        <f t="shared" si="1"/>
        <v>0.75</v>
      </c>
      <c r="F13" s="108">
        <f>1/4</f>
        <v>0.25</v>
      </c>
      <c r="G13" s="105">
        <f t="shared" si="2"/>
        <v>1</v>
      </c>
      <c r="H13" s="108">
        <v>0</v>
      </c>
      <c r="I13" s="105">
        <f t="shared" si="3"/>
        <v>1</v>
      </c>
      <c r="J13" s="106">
        <f t="shared" si="4"/>
        <v>63774.543750000004</v>
      </c>
      <c r="K13" s="107">
        <f t="shared" si="5"/>
        <v>63774.543750000004</v>
      </c>
      <c r="L13" s="106">
        <f t="shared" si="6"/>
        <v>21258.18125</v>
      </c>
      <c r="M13" s="107">
        <f t="shared" si="7"/>
        <v>85032.725</v>
      </c>
      <c r="N13" s="106">
        <f t="shared" si="8"/>
        <v>0</v>
      </c>
      <c r="O13" s="107">
        <f t="shared" si="9"/>
        <v>85032.725</v>
      </c>
    </row>
    <row r="14" spans="1:15" ht="19.5" customHeight="1">
      <c r="A14" s="100" t="s">
        <v>92</v>
      </c>
      <c r="B14" s="103">
        <f>PLANILHA!G35</f>
        <v>53215.53</v>
      </c>
      <c r="C14" s="104">
        <f t="shared" si="0"/>
        <v>61197.8595</v>
      </c>
      <c r="D14" s="105">
        <v>0</v>
      </c>
      <c r="E14" s="105">
        <f t="shared" si="1"/>
        <v>0</v>
      </c>
      <c r="F14" s="105">
        <f>5/6</f>
        <v>0.8333333333333334</v>
      </c>
      <c r="G14" s="105">
        <f t="shared" si="2"/>
        <v>0.8333333333333334</v>
      </c>
      <c r="H14" s="105">
        <f>1/6</f>
        <v>0.16666666666666666</v>
      </c>
      <c r="I14" s="105">
        <f t="shared" si="3"/>
        <v>1</v>
      </c>
      <c r="J14" s="106">
        <f t="shared" si="4"/>
        <v>0</v>
      </c>
      <c r="K14" s="107">
        <f t="shared" si="5"/>
        <v>0</v>
      </c>
      <c r="L14" s="106">
        <f t="shared" si="6"/>
        <v>50998.21625</v>
      </c>
      <c r="M14" s="107">
        <f t="shared" si="7"/>
        <v>50998.21625</v>
      </c>
      <c r="N14" s="106">
        <f t="shared" si="8"/>
        <v>10199.64325</v>
      </c>
      <c r="O14" s="107">
        <f t="shared" si="9"/>
        <v>61197.8595</v>
      </c>
    </row>
    <row r="15" spans="1:15" ht="19.5" customHeight="1">
      <c r="A15" s="100" t="s">
        <v>122</v>
      </c>
      <c r="B15" s="103">
        <f>PLANILHA!G45</f>
        <v>4379.54</v>
      </c>
      <c r="C15" s="104">
        <f t="shared" si="0"/>
        <v>5036.471</v>
      </c>
      <c r="D15" s="105">
        <v>0</v>
      </c>
      <c r="E15" s="105">
        <f t="shared" si="1"/>
        <v>0</v>
      </c>
      <c r="F15" s="105">
        <f>1/3</f>
        <v>0.3333333333333333</v>
      </c>
      <c r="G15" s="105">
        <f t="shared" si="2"/>
        <v>0.3333333333333333</v>
      </c>
      <c r="H15" s="105">
        <f>2/3</f>
        <v>0.6666666666666666</v>
      </c>
      <c r="I15" s="105">
        <f t="shared" si="3"/>
        <v>1</v>
      </c>
      <c r="J15" s="106">
        <f t="shared" si="4"/>
        <v>0</v>
      </c>
      <c r="K15" s="107">
        <f t="shared" si="5"/>
        <v>0</v>
      </c>
      <c r="L15" s="106">
        <f t="shared" si="6"/>
        <v>1678.8236666666664</v>
      </c>
      <c r="M15" s="107">
        <f t="shared" si="7"/>
        <v>1678.8236666666664</v>
      </c>
      <c r="N15" s="106">
        <f t="shared" si="8"/>
        <v>3357.647333333333</v>
      </c>
      <c r="O15" s="107">
        <f t="shared" si="9"/>
        <v>5036.471</v>
      </c>
    </row>
    <row r="16" spans="1:15" ht="19.5" customHeight="1">
      <c r="A16" s="100" t="s">
        <v>133</v>
      </c>
      <c r="B16" s="103">
        <f>PLANILHA!G49</f>
        <v>4377.49</v>
      </c>
      <c r="C16" s="104">
        <f t="shared" si="0"/>
        <v>5034.1134999999995</v>
      </c>
      <c r="D16" s="105">
        <v>0</v>
      </c>
      <c r="E16" s="105">
        <f t="shared" si="1"/>
        <v>0</v>
      </c>
      <c r="F16" s="105">
        <v>0</v>
      </c>
      <c r="G16" s="105">
        <f t="shared" si="2"/>
        <v>0</v>
      </c>
      <c r="H16" s="105">
        <f aca="true" t="shared" si="10" ref="H16:H17">3/3</f>
        <v>1</v>
      </c>
      <c r="I16" s="105">
        <f t="shared" si="3"/>
        <v>1</v>
      </c>
      <c r="J16" s="106">
        <f t="shared" si="4"/>
        <v>0</v>
      </c>
      <c r="K16" s="107">
        <f t="shared" si="5"/>
        <v>0</v>
      </c>
      <c r="L16" s="106">
        <f t="shared" si="6"/>
        <v>0</v>
      </c>
      <c r="M16" s="107">
        <f t="shared" si="7"/>
        <v>0</v>
      </c>
      <c r="N16" s="106">
        <f t="shared" si="8"/>
        <v>5034.1134999999995</v>
      </c>
      <c r="O16" s="107">
        <f t="shared" si="9"/>
        <v>5034.1134999999995</v>
      </c>
    </row>
    <row r="17" spans="1:15" ht="19.5" customHeight="1">
      <c r="A17" s="100" t="s">
        <v>159</v>
      </c>
      <c r="B17" s="103">
        <f>PLANILHA!G58</f>
        <v>11626.390000000001</v>
      </c>
      <c r="C17" s="104">
        <f t="shared" si="0"/>
        <v>13370.348500000002</v>
      </c>
      <c r="D17" s="105">
        <v>0</v>
      </c>
      <c r="E17" s="105">
        <f t="shared" si="1"/>
        <v>0</v>
      </c>
      <c r="F17" s="105">
        <v>0</v>
      </c>
      <c r="G17" s="105">
        <f t="shared" si="2"/>
        <v>0</v>
      </c>
      <c r="H17" s="105">
        <f t="shared" si="10"/>
        <v>1</v>
      </c>
      <c r="I17" s="105">
        <f t="shared" si="3"/>
        <v>1</v>
      </c>
      <c r="J17" s="106">
        <f t="shared" si="4"/>
        <v>0</v>
      </c>
      <c r="K17" s="107">
        <f t="shared" si="5"/>
        <v>0</v>
      </c>
      <c r="L17" s="106">
        <f t="shared" si="6"/>
        <v>0</v>
      </c>
      <c r="M17" s="107">
        <f t="shared" si="7"/>
        <v>0</v>
      </c>
      <c r="N17" s="106">
        <f t="shared" si="8"/>
        <v>13370.348500000002</v>
      </c>
      <c r="O17" s="107">
        <f t="shared" si="9"/>
        <v>13370.348500000002</v>
      </c>
    </row>
    <row r="18" spans="1:15" ht="19.5" customHeight="1">
      <c r="A18" s="100" t="s">
        <v>182</v>
      </c>
      <c r="B18" s="103">
        <f>PLANILHA!G66</f>
        <v>23536.92</v>
      </c>
      <c r="C18" s="104">
        <f t="shared" si="0"/>
        <v>27067.458</v>
      </c>
      <c r="D18" s="105">
        <v>0</v>
      </c>
      <c r="E18" s="105">
        <f t="shared" si="1"/>
        <v>0</v>
      </c>
      <c r="F18" s="105">
        <v>0</v>
      </c>
      <c r="G18" s="105">
        <f t="shared" si="2"/>
        <v>0</v>
      </c>
      <c r="H18" s="105">
        <f>2/2</f>
        <v>1</v>
      </c>
      <c r="I18" s="105">
        <f t="shared" si="3"/>
        <v>1</v>
      </c>
      <c r="J18" s="106">
        <f t="shared" si="4"/>
        <v>0</v>
      </c>
      <c r="K18" s="107">
        <f t="shared" si="5"/>
        <v>0</v>
      </c>
      <c r="L18" s="106">
        <f t="shared" si="6"/>
        <v>0</v>
      </c>
      <c r="M18" s="107">
        <f t="shared" si="7"/>
        <v>0</v>
      </c>
      <c r="N18" s="106">
        <f t="shared" si="8"/>
        <v>27067.458</v>
      </c>
      <c r="O18" s="107">
        <f t="shared" si="9"/>
        <v>27067.458</v>
      </c>
    </row>
    <row r="19" spans="1:15" ht="19.5" customHeight="1">
      <c r="A19" s="100" t="s">
        <v>199</v>
      </c>
      <c r="B19" s="103">
        <f>PLANILHA!G72</f>
        <v>10753.57</v>
      </c>
      <c r="C19" s="103">
        <f t="shared" si="0"/>
        <v>12366.6055</v>
      </c>
      <c r="D19" s="105">
        <v>0</v>
      </c>
      <c r="E19" s="105">
        <f t="shared" si="1"/>
        <v>0</v>
      </c>
      <c r="F19" s="105">
        <f>1/3</f>
        <v>0.3333333333333333</v>
      </c>
      <c r="G19" s="105">
        <f t="shared" si="2"/>
        <v>0.3333333333333333</v>
      </c>
      <c r="H19" s="105">
        <f>2/3</f>
        <v>0.6666666666666666</v>
      </c>
      <c r="I19" s="105">
        <f t="shared" si="3"/>
        <v>1</v>
      </c>
      <c r="J19" s="106">
        <f t="shared" si="4"/>
        <v>0</v>
      </c>
      <c r="K19" s="107">
        <f t="shared" si="5"/>
        <v>0</v>
      </c>
      <c r="L19" s="106">
        <f t="shared" si="6"/>
        <v>4122.201833333333</v>
      </c>
      <c r="M19" s="107">
        <f t="shared" si="7"/>
        <v>4122.201833333333</v>
      </c>
      <c r="N19" s="106">
        <f t="shared" si="8"/>
        <v>8244.403666666665</v>
      </c>
      <c r="O19" s="107">
        <f t="shared" si="9"/>
        <v>12366.605499999998</v>
      </c>
    </row>
    <row r="20" spans="1:15" ht="19.5" customHeight="1">
      <c r="A20" s="109"/>
      <c r="B20" s="110">
        <f>SUM(B12:B19)</f>
        <v>193463.07</v>
      </c>
      <c r="C20" s="110">
        <f>SUM(C12:C19)</f>
        <v>222482.5305</v>
      </c>
      <c r="D20" s="111"/>
      <c r="E20" s="111"/>
      <c r="F20" s="111"/>
      <c r="G20" s="111"/>
      <c r="H20" s="111"/>
      <c r="I20" s="111"/>
      <c r="J20" s="112">
        <f>ROUND(SUM(J12:J19),2)</f>
        <v>68234.42</v>
      </c>
      <c r="K20" s="112">
        <f>ROUND(SUM(K12:K19),2)</f>
        <v>68234.42</v>
      </c>
      <c r="L20" s="112">
        <f>ROUND(SUM(L12:L19),2)</f>
        <v>82515.96</v>
      </c>
      <c r="M20" s="112">
        <f>ROUND(SUM(M12:M19),2)</f>
        <v>150750.38</v>
      </c>
      <c r="N20" s="112">
        <f>ROUND(SUM(N12:N19),2)</f>
        <v>71732.15</v>
      </c>
      <c r="O20" s="112">
        <f>ROUND(SUM(O12:O19),2)</f>
        <v>222482.53</v>
      </c>
    </row>
  </sheetData>
  <sheetProtection selectLockedCells="1" selectUnlockedCells="1"/>
  <mergeCells count="9">
    <mergeCell ref="A3:O3"/>
    <mergeCell ref="A5:O5"/>
    <mergeCell ref="A6:O6"/>
    <mergeCell ref="A8:O8"/>
    <mergeCell ref="A10:A11"/>
    <mergeCell ref="B10:B11"/>
    <mergeCell ref="C10:C11"/>
    <mergeCell ref="D10:H10"/>
    <mergeCell ref="J10:O10"/>
  </mergeCells>
  <printOptions horizontalCentered="1"/>
  <pageMargins left="0.5118055555555555" right="0.5118055555555555" top="0.7875" bottom="0.7875" header="0.5118055555555555" footer="0.5118055555555555"/>
  <pageSetup horizontalDpi="300" verticalDpi="300" orientation="landscape" paperSize="9" scale="91"/>
  <drawing r:id="rId1"/>
</worksheet>
</file>

<file path=xl/worksheets/sheet6.xml><?xml version="1.0" encoding="utf-8"?>
<worksheet xmlns="http://schemas.openxmlformats.org/spreadsheetml/2006/main" xmlns:r="http://schemas.openxmlformats.org/officeDocument/2006/relationships">
  <dimension ref="A1:IT13"/>
  <sheetViews>
    <sheetView view="pageBreakPreview" zoomScale="95" zoomScaleNormal="120" zoomScaleSheetLayoutView="95" workbookViewId="0" topLeftCell="A1">
      <selection activeCell="E12" sqref="E12"/>
    </sheetView>
  </sheetViews>
  <sheetFormatPr defaultColWidth="9.140625" defaultRowHeight="12.75"/>
  <cols>
    <col min="1" max="1" width="23.57421875" style="80" customWidth="1"/>
    <col min="2" max="2" width="14.7109375" style="80" customWidth="1"/>
    <col min="3" max="3" width="23.00390625" style="80" customWidth="1"/>
    <col min="4" max="4" width="17.7109375" style="80" customWidth="1"/>
    <col min="5" max="5" width="23.00390625" style="80" customWidth="1"/>
    <col min="6" max="6" width="15.7109375" style="80" customWidth="1"/>
    <col min="7" max="254" width="9.140625" style="80" customWidth="1"/>
  </cols>
  <sheetData>
    <row r="1" spans="1:254" ht="42.75" customHeight="1">
      <c r="A1" s="5"/>
      <c r="B1" s="5"/>
      <c r="C1" s="5"/>
      <c r="D1" s="5"/>
      <c r="E1" s="5"/>
      <c r="F1" s="6"/>
      <c r="G1" s="3"/>
      <c r="H1" s="3"/>
      <c r="I1" s="3"/>
      <c r="J1" s="3"/>
      <c r="K1" s="3"/>
      <c r="L1" s="3"/>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s="3"/>
    </row>
    <row r="2" spans="1:254" ht="54" customHeight="1">
      <c r="A2" s="5"/>
      <c r="B2" s="5"/>
      <c r="C2" s="5"/>
      <c r="D2" s="5"/>
      <c r="E2" s="5"/>
      <c r="F2" s="18"/>
      <c r="G2" s="3"/>
      <c r="H2" s="3"/>
      <c r="I2" s="3"/>
      <c r="J2" s="3"/>
      <c r="K2" s="3"/>
      <c r="L2" s="3"/>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s="3"/>
    </row>
    <row r="3" spans="1:254" ht="18" customHeight="1">
      <c r="A3" s="11" t="s">
        <v>0</v>
      </c>
      <c r="B3" s="11"/>
      <c r="C3" s="11"/>
      <c r="D3" s="11"/>
      <c r="E3" s="11"/>
      <c r="F3" s="11"/>
      <c r="G3" s="3"/>
      <c r="H3" s="3"/>
      <c r="I3" s="3"/>
      <c r="J3" s="3"/>
      <c r="K3" s="3"/>
      <c r="L3" s="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s="3"/>
    </row>
    <row r="4" spans="1:254" ht="12.75" customHeight="1">
      <c r="A4"/>
      <c r="B4"/>
      <c r="C4"/>
      <c r="D4"/>
      <c r="E4"/>
      <c r="F4" s="6"/>
      <c r="G4" s="3"/>
      <c r="H4" s="3"/>
      <c r="I4" s="3"/>
      <c r="J4" s="3"/>
      <c r="K4" s="3"/>
      <c r="L4" s="3"/>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s="3"/>
    </row>
    <row r="5" spans="1:249" s="15" customFormat="1" ht="12.75" customHeight="1">
      <c r="A5" s="13" t="s">
        <v>1</v>
      </c>
      <c r="B5" s="13"/>
      <c r="C5" s="13"/>
      <c r="D5" s="13"/>
      <c r="E5" s="13"/>
      <c r="F5" s="13"/>
      <c r="G5" s="13"/>
      <c r="H5" s="14"/>
      <c r="I5" s="14"/>
      <c r="J5" s="14"/>
      <c r="IO5" s="14"/>
    </row>
    <row r="6" spans="1:249" s="15" customFormat="1" ht="12.75" customHeight="1">
      <c r="A6" s="13" t="s">
        <v>2</v>
      </c>
      <c r="B6" s="13"/>
      <c r="C6" s="13"/>
      <c r="D6" s="13"/>
      <c r="E6" s="13"/>
      <c r="F6" s="13"/>
      <c r="G6" s="13"/>
      <c r="H6" s="14"/>
      <c r="I6" s="14"/>
      <c r="J6" s="14"/>
      <c r="IO6" s="14"/>
    </row>
    <row r="7" spans="1:254" ht="12.75" customHeight="1">
      <c r="A7" s="16"/>
      <c r="B7" s="16"/>
      <c r="C7" s="16"/>
      <c r="D7" s="16"/>
      <c r="E7" s="16"/>
      <c r="F7" s="16"/>
      <c r="G7" s="3"/>
      <c r="H7" s="3"/>
      <c r="I7" s="3"/>
      <c r="J7" s="3"/>
      <c r="K7" s="3"/>
      <c r="L7" s="3"/>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s="3"/>
    </row>
    <row r="8" spans="1:6" s="113" customFormat="1" ht="18.75" customHeight="1">
      <c r="A8" s="99" t="s">
        <v>338</v>
      </c>
      <c r="B8" s="99"/>
      <c r="C8" s="99"/>
      <c r="D8" s="99"/>
      <c r="E8" s="99"/>
      <c r="F8" s="99"/>
    </row>
    <row r="9" spans="1:6" s="115" customFormat="1" ht="15" customHeight="1">
      <c r="A9" s="114"/>
      <c r="B9" s="114"/>
      <c r="C9" s="114"/>
      <c r="D9" s="114"/>
      <c r="E9" s="114"/>
      <c r="F9" s="114"/>
    </row>
    <row r="10" spans="1:6" s="117" customFormat="1" ht="34.5" customHeight="1">
      <c r="A10" s="116" t="s">
        <v>334</v>
      </c>
      <c r="B10" s="116"/>
      <c r="C10" s="116" t="s">
        <v>336</v>
      </c>
      <c r="D10" s="116"/>
      <c r="E10" s="116" t="s">
        <v>337</v>
      </c>
      <c r="F10" s="116"/>
    </row>
    <row r="11" spans="1:6" s="117" customFormat="1" ht="60" customHeight="1">
      <c r="A11" s="116" t="s">
        <v>339</v>
      </c>
      <c r="B11" s="116" t="s">
        <v>340</v>
      </c>
      <c r="C11" s="116" t="s">
        <v>339</v>
      </c>
      <c r="D11" s="116" t="s">
        <v>340</v>
      </c>
      <c r="E11" s="116" t="s">
        <v>339</v>
      </c>
      <c r="F11" s="116" t="s">
        <v>340</v>
      </c>
    </row>
    <row r="12" spans="1:6" s="117" customFormat="1" ht="34.5" customHeight="1">
      <c r="A12" s="118">
        <f>A13/F13</f>
        <v>0.30669563133788524</v>
      </c>
      <c r="B12" s="118">
        <f aca="true" t="shared" si="0" ref="B12:B13">A12</f>
        <v>0.30669563133788524</v>
      </c>
      <c r="C12" s="118">
        <f>C13/F13</f>
        <v>0.37088736810031786</v>
      </c>
      <c r="D12" s="118">
        <f>C12+B12</f>
        <v>0.6775829994382031</v>
      </c>
      <c r="E12" s="118">
        <f>E13/F13</f>
        <v>0.3224170005617969</v>
      </c>
      <c r="F12" s="118">
        <f aca="true" t="shared" si="1" ref="F12:F13">D12+E12</f>
        <v>1</v>
      </c>
    </row>
    <row r="13" spans="1:6" s="117" customFormat="1" ht="34.5" customHeight="1">
      <c r="A13" s="119">
        <f>'FÍSICO-FINANCEIRO'!J20</f>
        <v>68234.42</v>
      </c>
      <c r="B13" s="119">
        <f t="shared" si="0"/>
        <v>68234.42</v>
      </c>
      <c r="C13" s="119">
        <f>'FÍSICO-FINANCEIRO'!L20</f>
        <v>82515.96</v>
      </c>
      <c r="D13" s="119">
        <f>B13+C13</f>
        <v>150750.38</v>
      </c>
      <c r="E13" s="119">
        <f>'FÍSICO-FINANCEIRO'!N20</f>
        <v>71732.15</v>
      </c>
      <c r="F13" s="120">
        <f t="shared" si="1"/>
        <v>222482.53</v>
      </c>
    </row>
  </sheetData>
  <sheetProtection selectLockedCells="1" selectUnlockedCells="1"/>
  <mergeCells count="7">
    <mergeCell ref="A3:F3"/>
    <mergeCell ref="A5:G5"/>
    <mergeCell ref="A6:G6"/>
    <mergeCell ref="A8:F8"/>
    <mergeCell ref="A10:B10"/>
    <mergeCell ref="C10:D10"/>
    <mergeCell ref="E10:F10"/>
  </mergeCells>
  <printOptions horizontalCentered="1"/>
  <pageMargins left="0.5118055555555555" right="0.5118055555555555" top="0.7875" bottom="0.7875" header="0.5118055555555555" footer="0.5118055555555555"/>
  <pageSetup horizontalDpi="300" verticalDpi="300" orientation="landscape" paperSize="9" scale="74"/>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danilo.chagas</dc:creator>
  <cp:keywords/>
  <dc:description/>
  <cp:lastModifiedBy/>
  <cp:lastPrinted>2020-03-16T18:11:31Z</cp:lastPrinted>
  <dcterms:created xsi:type="dcterms:W3CDTF">2013-01-08T16:51:16Z</dcterms:created>
  <dcterms:modified xsi:type="dcterms:W3CDTF">2020-05-12T13:48:56Z</dcterms:modified>
  <cp:category/>
  <cp:version/>
  <cp:contentType/>
  <cp:contentStatus/>
  <cp:revision>16</cp:revision>
</cp:coreProperties>
</file>