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2"/>
  </bookViews>
  <sheets>
    <sheet name="Planilha" sheetId="1" r:id="rId1"/>
    <sheet name="Cr Des" sheetId="2" r:id="rId2"/>
    <sheet name="B.D.I." sheetId="3" r:id="rId3"/>
  </sheets>
  <externalReferences>
    <externalReference r:id="rId6"/>
  </externalReferences>
  <definedNames>
    <definedName name="_xlnm.Print_Area" localSheetId="1">'Cr Des'!$A$1:$D$16</definedName>
    <definedName name="_xlnm.Print_Area" localSheetId="0">'Planilha'!$A$1:$G$35</definedName>
    <definedName name="_xlnm.Print_Titles" localSheetId="0">'Planilha'!$1:$19</definedName>
    <definedName name="all">'[1]Planilha'!#REF!</definedName>
    <definedName name="Excel_BuiltIn_Database">#REF!</definedName>
    <definedName name="poarRR">#REF!</definedName>
    <definedName name="Excel_BuiltIn_Print_Area" localSheetId="0">'Planilha'!$A$1:$G$35</definedName>
    <definedName name="Excel_BuiltIn_Print_Titles" localSheetId="0">'Planilha'!$1:$19</definedName>
    <definedName name="Excel_BuiltIn_Print_Area" localSheetId="1">'Cr Des'!$A$1:$D$16</definedName>
  </definedNames>
  <calcPr fullCalcOnLoad="1"/>
</workbook>
</file>

<file path=xl/sharedStrings.xml><?xml version="1.0" encoding="utf-8"?>
<sst xmlns="http://schemas.openxmlformats.org/spreadsheetml/2006/main" count="114" uniqueCount="90">
  <si>
    <t xml:space="preserve">           ANEXO 1/1</t>
  </si>
  <si>
    <t>PLANILHA DE PREÇOS E SERVIÇOS</t>
  </si>
  <si>
    <t>LOCAÇÃO DE EQUIPAMENTOS PARA A MANUTENÇÃO DE ESTRADAS VICINAIS</t>
  </si>
  <si>
    <t>Catálogo utilizado: Emop - Mês de Referência: 12/2020</t>
  </si>
  <si>
    <t>Item</t>
  </si>
  <si>
    <t>Cod. EMOP</t>
  </si>
  <si>
    <t>Descr.</t>
  </si>
  <si>
    <t>Un.</t>
  </si>
  <si>
    <t>Quant.</t>
  </si>
  <si>
    <t>R$ Unit.</t>
  </si>
  <si>
    <t>R$ Total</t>
  </si>
  <si>
    <t>1.0</t>
  </si>
  <si>
    <t>SERVIÇOS</t>
  </si>
  <si>
    <t>1.01</t>
  </si>
  <si>
    <t>19.004.0013-2</t>
  </si>
  <si>
    <t>CAMINHAO BASCULANTE,NO TOCO,CAPACIDADE DE 7,00M3,INCLUSIVE MOTORISTA</t>
  </si>
  <si>
    <t>H</t>
  </si>
  <si>
    <t>1.02</t>
  </si>
  <si>
    <t>19.004.0013-4</t>
  </si>
  <si>
    <t>1.03</t>
  </si>
  <si>
    <t>19.005.0012-2</t>
  </si>
  <si>
    <t>MOTONIVELADORA,MOTOR DIESEL DE 125CV,INCLUSIVE OPERADOR</t>
  </si>
  <si>
    <t>1.04</t>
  </si>
  <si>
    <t>19.005.0012-4</t>
  </si>
  <si>
    <t>1.05</t>
  </si>
  <si>
    <t>19.005.0030-2</t>
  </si>
  <si>
    <t>PA CARREGADEIRA(CARREGADOR FRONTAL DE RODAS),PA COM CAPACIDADE RASA EM TORNO DE 1,30M3,INCLUSIVE OPERADOR</t>
  </si>
  <si>
    <t>1.06</t>
  </si>
  <si>
    <t>19.005.0033-4</t>
  </si>
  <si>
    <t>PA CARREGADEIRA(CARREGADOR FRONTAL DE RODAS),PA COM CAPACIDADE RASA EM TORNO DE 3,10M3,INCLUSIVE OPERADOR</t>
  </si>
  <si>
    <t>1.07</t>
  </si>
  <si>
    <t>19.005.0028-2</t>
  </si>
  <si>
    <t>RETRO-ESCAVADEIRA/CARREGADEIRA,MOTOR DIESEL EM TORNO DE 75CV,CAPACIDADE DA CACAMBA DE 0,76M3,PROFUNDIDADE DE ESCAVACAO MAXIMA DE 4,00M,INCLUSIVE OPERADOR</t>
  </si>
  <si>
    <t>1.08</t>
  </si>
  <si>
    <t>19.005.0028-4</t>
  </si>
  <si>
    <t>1.09</t>
  </si>
  <si>
    <t>19.006.0005-2</t>
  </si>
  <si>
    <t>ROLO VIBRATORIO LISO,DE 7T,AUTOPROPULSOR,LARGURA TOTAL DE 2,015M,INCLUSIVE OPERADOR</t>
  </si>
  <si>
    <t>1.10</t>
  </si>
  <si>
    <t>19.006.0005-4</t>
  </si>
  <si>
    <t>Parcial:</t>
  </si>
  <si>
    <t>Total do Orçamento:</t>
  </si>
  <si>
    <t>CRONOGRAMA DE DESEMBOLSO MÁXIMO</t>
  </si>
  <si>
    <t>PRAZO DAS MEDIÇÕES</t>
  </si>
  <si>
    <t>EXECUÇÃO</t>
  </si>
  <si>
    <t>DESEMBOLSO MÁXIMO</t>
  </si>
  <si>
    <t>1ª</t>
  </si>
  <si>
    <t>APÓS A ORDEM DE SERVIÇO</t>
  </si>
  <si>
    <t>2ª</t>
  </si>
  <si>
    <t>3ª</t>
  </si>
  <si>
    <t>4ª</t>
  </si>
  <si>
    <t>5ª</t>
  </si>
  <si>
    <t>6ª</t>
  </si>
  <si>
    <t>TOTAL</t>
  </si>
  <si>
    <t>ANEXO 03</t>
  </si>
  <si>
    <t>PLANILHA DE CÁLCULO DO BDI</t>
  </si>
  <si>
    <t>DETALHAMENTO DO BDI</t>
  </si>
  <si>
    <t>Descrição dos Serviços</t>
  </si>
  <si>
    <t>%</t>
  </si>
  <si>
    <t>ADMINISTRAÇÃO CENTRAL</t>
  </si>
  <si>
    <t>1.1</t>
  </si>
  <si>
    <t>ESCRITÓRIO CENTRAL</t>
  </si>
  <si>
    <t>1.2</t>
  </si>
  <si>
    <t>VIAGENS</t>
  </si>
  <si>
    <t xml:space="preserve"> </t>
  </si>
  <si>
    <t>1.3</t>
  </si>
  <si>
    <t>OUTROS</t>
  </si>
  <si>
    <t>IMPOSTOS E TAXAS</t>
  </si>
  <si>
    <t>2.1</t>
  </si>
  <si>
    <t>ISS</t>
  </si>
  <si>
    <t>2.2</t>
  </si>
  <si>
    <t>PIS</t>
  </si>
  <si>
    <t>2.3</t>
  </si>
  <si>
    <t>Cofins</t>
  </si>
  <si>
    <t>TAXA DE RISCO</t>
  </si>
  <si>
    <t>3.1</t>
  </si>
  <si>
    <t>SEGURO</t>
  </si>
  <si>
    <t>3.2</t>
  </si>
  <si>
    <t>RISCO</t>
  </si>
  <si>
    <t>GARANTIA</t>
  </si>
  <si>
    <t>DESPESAS FINANCEIRAS</t>
  </si>
  <si>
    <t>LUCRO</t>
  </si>
  <si>
    <t>BDI - CALCULADO</t>
  </si>
  <si>
    <t>AC = Administração central;</t>
  </si>
  <si>
    <t>S = Seguros;</t>
  </si>
  <si>
    <t>R = Riscos e imprevistos;</t>
  </si>
  <si>
    <t>G = Garantias exigidas em edital;</t>
  </si>
  <si>
    <t>DF = Despesas financeiras;</t>
  </si>
  <si>
    <t>L = Remuneração bruta do construtor;</t>
  </si>
  <si>
    <t>I = Tributos sobre o preço de venda (PIS, Cofins, CPRB e ISS).</t>
  </si>
</sst>
</file>

<file path=xl/styles.xml><?xml version="1.0" encoding="utf-8"?>
<styleSheet xmlns="http://schemas.openxmlformats.org/spreadsheetml/2006/main">
  <numFmts count="16">
    <numFmt numFmtId="164" formatCode="General"/>
    <numFmt numFmtId="165" formatCode="0%"/>
    <numFmt numFmtId="166" formatCode="&quot;OBRA: &quot;0&quot;&quot;"/>
    <numFmt numFmtId="167" formatCode="&quot;Mês de Referência: &quot;0&quot;&quot;"/>
    <numFmt numFmtId="168" formatCode="@"/>
    <numFmt numFmtId="169" formatCode="#,##0.00"/>
    <numFmt numFmtId="170" formatCode="&quot;R$ &quot;#,##0.00"/>
    <numFmt numFmtId="171" formatCode="&quot;B.D.I. (&quot;0.00&quot;%):&quot;"/>
    <numFmt numFmtId="172" formatCode="_(&quot;R$ &quot;* #,##0.00_);_(&quot;R$ &quot;* \(#,##0.00\);_(&quot;R$ &quot;* \-??_);_(@_)"/>
    <numFmt numFmtId="173" formatCode="&quot;&quot;00&quot; DIAS&quot;"/>
    <numFmt numFmtId="174" formatCode="0.0000%"/>
    <numFmt numFmtId="175" formatCode="&quot;R$ &quot;#,##0.0000"/>
    <numFmt numFmtId="176" formatCode="0.00%"/>
    <numFmt numFmtId="177" formatCode="_-* #,##0.00_-;\-* #,##0.00_-;_-* \-??_-;_-@_-"/>
    <numFmt numFmtId="178" formatCode="_-* #,##0.0000_-;\-* #,##0.0000_-;_-* \-??_-;_-@_-"/>
    <numFmt numFmtId="179" formatCode="0.00"/>
  </numFmts>
  <fonts count="28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Arial Narrow"/>
      <family val="2"/>
    </font>
    <font>
      <sz val="10"/>
      <name val="Arial Narrow"/>
      <family val="2"/>
    </font>
    <font>
      <b/>
      <sz val="18"/>
      <color indexed="8"/>
      <name val="Arial Narrow"/>
      <family val="2"/>
    </font>
    <font>
      <b/>
      <sz val="11"/>
      <color indexed="8"/>
      <name val="Arial"/>
      <family val="2"/>
    </font>
    <font>
      <b/>
      <u val="single"/>
      <sz val="13"/>
      <color indexed="8"/>
      <name val="Arial"/>
      <family val="2"/>
    </font>
    <font>
      <b/>
      <sz val="9"/>
      <color indexed="8"/>
      <name val="Arial"/>
      <family val="2"/>
    </font>
    <font>
      <b/>
      <sz val="7.5"/>
      <color indexed="9"/>
      <name val="Arial"/>
      <family val="2"/>
    </font>
    <font>
      <b/>
      <sz val="7"/>
      <color indexed="9"/>
      <name val="Arial"/>
      <family val="2"/>
    </font>
    <font>
      <b/>
      <sz val="10"/>
      <color indexed="9"/>
      <name val="Arial"/>
      <family val="2"/>
    </font>
    <font>
      <sz val="11"/>
      <name val="Arial Narrow"/>
      <family val="2"/>
    </font>
    <font>
      <b/>
      <sz val="11"/>
      <color indexed="8"/>
      <name val="Arial Narrow"/>
      <family val="2"/>
    </font>
    <font>
      <b/>
      <u val="single"/>
      <sz val="12"/>
      <color indexed="8"/>
      <name val="Arial Narrow"/>
      <family val="2"/>
    </font>
    <font>
      <b/>
      <sz val="12"/>
      <color indexed="8"/>
      <name val="Arial"/>
      <family val="2"/>
    </font>
    <font>
      <b/>
      <u val="single"/>
      <sz val="12"/>
      <name val="Arial Unicode MS"/>
      <family val="2"/>
    </font>
    <font>
      <b/>
      <sz val="12"/>
      <name val="Arial Unicode MS"/>
      <family val="2"/>
    </font>
    <font>
      <b/>
      <sz val="10"/>
      <name val="Arial"/>
      <family val="2"/>
    </font>
    <font>
      <b/>
      <sz val="8"/>
      <name val="Arial Unicode MS"/>
      <family val="2"/>
    </font>
    <font>
      <b/>
      <sz val="13"/>
      <name val="Arial Unicode MS"/>
      <family val="2"/>
    </font>
    <font>
      <b/>
      <sz val="16"/>
      <color indexed="8"/>
      <name val="Arial Narrow"/>
      <family val="2"/>
    </font>
    <font>
      <b/>
      <sz val="13"/>
      <color indexed="9"/>
      <name val="Arial Narrow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dotted">
        <color indexed="55"/>
      </bottom>
    </border>
    <border>
      <left>
        <color indexed="63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>
        <color indexed="63"/>
      </right>
      <top style="dotted">
        <color indexed="55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3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 applyFill="0" applyBorder="0" applyAlignment="0" applyProtection="0"/>
    <xf numFmtId="164" fontId="2" fillId="0" borderId="0" applyNumberFormat="0" applyFill="0" applyBorder="0" applyAlignment="0" applyProtection="0"/>
    <xf numFmtId="164" fontId="1" fillId="0" borderId="0">
      <alignment/>
      <protection/>
    </xf>
    <xf numFmtId="164" fontId="2" fillId="0" borderId="0" applyNumberFormat="0" applyFill="0" applyBorder="0" applyAlignment="0" applyProtection="0"/>
    <xf numFmtId="164" fontId="1" fillId="0" borderId="0">
      <alignment/>
      <protection/>
    </xf>
    <xf numFmtId="164" fontId="3" fillId="0" borderId="0" applyNumberFormat="0" applyFill="0" applyBorder="0" applyAlignment="0" applyProtection="0"/>
    <xf numFmtId="164" fontId="1" fillId="0" borderId="0">
      <alignment/>
      <protection/>
    </xf>
    <xf numFmtId="165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</cellStyleXfs>
  <cellXfs count="113">
    <xf numFmtId="164" fontId="0" fillId="0" borderId="0" xfId="0" applyAlignment="1">
      <alignment/>
    </xf>
    <xf numFmtId="164" fontId="2" fillId="0" borderId="0" xfId="23" applyNumberFormat="1" applyFont="1" applyFill="1" applyBorder="1" applyAlignment="1" applyProtection="1">
      <alignment vertical="top"/>
      <protection locked="0"/>
    </xf>
    <xf numFmtId="164" fontId="2" fillId="0" borderId="0" xfId="23" applyNumberFormat="1" applyFont="1" applyFill="1" applyBorder="1" applyAlignment="1" applyProtection="1">
      <alignment vertical="top" wrapText="1"/>
      <protection locked="0"/>
    </xf>
    <xf numFmtId="164" fontId="4" fillId="2" borderId="0" xfId="21" applyNumberFormat="1" applyFont="1" applyFill="1" applyBorder="1" applyAlignment="1" applyProtection="1">
      <alignment horizontal="left" vertical="center"/>
      <protection/>
    </xf>
    <xf numFmtId="164" fontId="5" fillId="2" borderId="0" xfId="21" applyNumberFormat="1" applyFont="1" applyFill="1" applyBorder="1" applyAlignment="1" applyProtection="1">
      <alignment vertical="center"/>
      <protection/>
    </xf>
    <xf numFmtId="164" fontId="4" fillId="2" borderId="0" xfId="21" applyNumberFormat="1" applyFont="1" applyFill="1" applyBorder="1" applyAlignment="1" applyProtection="1">
      <alignment vertical="center"/>
      <protection/>
    </xf>
    <xf numFmtId="164" fontId="6" fillId="0" borderId="0" xfId="0" applyFont="1" applyBorder="1" applyAlignment="1">
      <alignment horizontal="center" vertical="center"/>
    </xf>
    <xf numFmtId="164" fontId="7" fillId="3" borderId="0" xfId="23" applyNumberFormat="1" applyFont="1" applyFill="1" applyBorder="1" applyAlignment="1" applyProtection="1">
      <alignment horizontal="center" vertical="center"/>
      <protection locked="0"/>
    </xf>
    <xf numFmtId="164" fontId="2" fillId="0" borderId="0" xfId="23" applyNumberFormat="1" applyFont="1" applyFill="1" applyBorder="1" applyAlignment="1" applyProtection="1">
      <alignment horizontal="center" vertical="center"/>
      <protection locked="0"/>
    </xf>
    <xf numFmtId="164" fontId="2" fillId="0" borderId="0" xfId="23" applyNumberFormat="1" applyFont="1" applyFill="1" applyBorder="1" applyAlignment="1" applyProtection="1">
      <alignment vertical="center"/>
      <protection locked="0"/>
    </xf>
    <xf numFmtId="166" fontId="8" fillId="3" borderId="0" xfId="23" applyNumberFormat="1" applyFont="1" applyFill="1" applyBorder="1" applyAlignment="1" applyProtection="1">
      <alignment horizontal="center" vertical="center" wrapText="1"/>
      <protection locked="0"/>
    </xf>
    <xf numFmtId="167" fontId="9" fillId="3" borderId="0" xfId="23" applyNumberFormat="1" applyFont="1" applyFill="1" applyBorder="1" applyAlignment="1" applyProtection="1">
      <alignment horizontal="center" vertical="center" wrapText="1"/>
      <protection locked="0"/>
    </xf>
    <xf numFmtId="167" fontId="3" fillId="3" borderId="0" xfId="23" applyNumberFormat="1" applyFont="1" applyFill="1" applyBorder="1" applyAlignment="1" applyProtection="1">
      <alignment horizontal="center" vertical="center" wrapText="1"/>
      <protection locked="0"/>
    </xf>
    <xf numFmtId="167" fontId="10" fillId="4" borderId="0" xfId="23" applyNumberFormat="1" applyFont="1" applyFill="1" applyBorder="1" applyAlignment="1" applyProtection="1">
      <alignment horizontal="center" vertical="center"/>
      <protection locked="0"/>
    </xf>
    <xf numFmtId="167" fontId="11" fillId="4" borderId="0" xfId="23" applyNumberFormat="1" applyFont="1" applyFill="1" applyBorder="1" applyAlignment="1" applyProtection="1">
      <alignment horizontal="center" vertical="center" wrapText="1"/>
      <protection locked="0"/>
    </xf>
    <xf numFmtId="167" fontId="12" fillId="2" borderId="0" xfId="23" applyNumberFormat="1" applyFont="1" applyFill="1" applyBorder="1" applyAlignment="1" applyProtection="1">
      <alignment horizontal="center" vertical="center"/>
      <protection locked="0"/>
    </xf>
    <xf numFmtId="167" fontId="12" fillId="2" borderId="0" xfId="23" applyNumberFormat="1" applyFont="1" applyFill="1" applyBorder="1" applyAlignment="1" applyProtection="1">
      <alignment horizontal="center" vertical="center" wrapText="1"/>
      <protection locked="0"/>
    </xf>
    <xf numFmtId="167" fontId="3" fillId="5" borderId="0" xfId="23" applyNumberFormat="1" applyFont="1" applyFill="1" applyBorder="1" applyAlignment="1" applyProtection="1">
      <alignment horizontal="center" vertical="center"/>
      <protection locked="0"/>
    </xf>
    <xf numFmtId="167" fontId="3" fillId="5" borderId="0" xfId="23" applyNumberFormat="1" applyFont="1" applyFill="1" applyBorder="1" applyAlignment="1" applyProtection="1">
      <alignment horizontal="left" vertical="center" wrapText="1"/>
      <protection locked="0"/>
    </xf>
    <xf numFmtId="167" fontId="3" fillId="5" borderId="0" xfId="23" applyNumberFormat="1" applyFont="1" applyFill="1" applyBorder="1" applyAlignment="1" applyProtection="1">
      <alignment horizontal="left" vertical="center"/>
      <protection locked="0"/>
    </xf>
    <xf numFmtId="164" fontId="2" fillId="0" borderId="0" xfId="23" applyNumberFormat="1" applyFont="1" applyFill="1" applyBorder="1" applyAlignment="1" applyProtection="1">
      <alignment horizontal="left" vertical="center"/>
      <protection locked="0"/>
    </xf>
    <xf numFmtId="168" fontId="2" fillId="2" borderId="1" xfId="23" applyNumberFormat="1" applyFont="1" applyFill="1" applyBorder="1" applyAlignment="1" applyProtection="1">
      <alignment horizontal="center" vertical="center"/>
      <protection/>
    </xf>
    <xf numFmtId="164" fontId="2" fillId="2" borderId="1" xfId="23" applyNumberFormat="1" applyFont="1" applyFill="1" applyBorder="1" applyAlignment="1" applyProtection="1">
      <alignment horizontal="center" vertical="center" wrapText="1"/>
      <protection locked="0"/>
    </xf>
    <xf numFmtId="164" fontId="2" fillId="2" borderId="1" xfId="23" applyNumberFormat="1" applyFont="1" applyFill="1" applyBorder="1" applyAlignment="1" applyProtection="1">
      <alignment vertical="center" wrapText="1"/>
      <protection locked="0"/>
    </xf>
    <xf numFmtId="164" fontId="2" fillId="2" borderId="1" xfId="23" applyNumberFormat="1" applyFont="1" applyFill="1" applyBorder="1" applyAlignment="1" applyProtection="1">
      <alignment horizontal="center" vertical="center"/>
      <protection locked="0"/>
    </xf>
    <xf numFmtId="169" fontId="2" fillId="2" borderId="1" xfId="23" applyNumberFormat="1" applyFont="1" applyFill="1" applyBorder="1" applyAlignment="1" applyProtection="1">
      <alignment horizontal="center" vertical="center"/>
      <protection locked="0"/>
    </xf>
    <xf numFmtId="170" fontId="2" fillId="2" borderId="1" xfId="23" applyNumberFormat="1" applyFont="1" applyFill="1" applyBorder="1" applyAlignment="1" applyProtection="1">
      <alignment horizontal="center" vertical="center"/>
      <protection locked="0"/>
    </xf>
    <xf numFmtId="170" fontId="2" fillId="2" borderId="1" xfId="23" applyNumberFormat="1" applyFont="1" applyFill="1" applyBorder="1" applyAlignment="1" applyProtection="1">
      <alignment horizontal="center" vertical="center"/>
      <protection/>
    </xf>
    <xf numFmtId="164" fontId="2" fillId="0" borderId="0" xfId="23" applyNumberFormat="1" applyFont="1" applyFill="1" applyBorder="1" applyAlignment="1" applyProtection="1">
      <alignment horizontal="center" vertical="center"/>
      <protection/>
    </xf>
    <xf numFmtId="168" fontId="2" fillId="2" borderId="2" xfId="23" applyNumberFormat="1" applyFont="1" applyFill="1" applyBorder="1" applyAlignment="1" applyProtection="1">
      <alignment horizontal="center" vertical="center"/>
      <protection/>
    </xf>
    <xf numFmtId="164" fontId="2" fillId="2" borderId="3" xfId="23" applyNumberFormat="1" applyFont="1" applyFill="1" applyBorder="1" applyAlignment="1" applyProtection="1">
      <alignment horizontal="center" vertical="center" wrapText="1"/>
      <protection locked="0"/>
    </xf>
    <xf numFmtId="164" fontId="2" fillId="2" borderId="3" xfId="23" applyNumberFormat="1" applyFont="1" applyFill="1" applyBorder="1" applyAlignment="1" applyProtection="1">
      <alignment vertical="center" wrapText="1"/>
      <protection locked="0"/>
    </xf>
    <xf numFmtId="164" fontId="2" fillId="2" borderId="3" xfId="23" applyNumberFormat="1" applyFont="1" applyFill="1" applyBorder="1" applyAlignment="1" applyProtection="1">
      <alignment horizontal="center" vertical="center"/>
      <protection locked="0"/>
    </xf>
    <xf numFmtId="169" fontId="2" fillId="2" borderId="3" xfId="23" applyNumberFormat="1" applyFont="1" applyFill="1" applyBorder="1" applyAlignment="1" applyProtection="1">
      <alignment horizontal="center" vertical="center"/>
      <protection locked="0"/>
    </xf>
    <xf numFmtId="170" fontId="2" fillId="2" borderId="3" xfId="23" applyNumberFormat="1" applyFont="1" applyFill="1" applyBorder="1" applyAlignment="1" applyProtection="1">
      <alignment horizontal="center" vertical="center"/>
      <protection locked="0"/>
    </xf>
    <xf numFmtId="170" fontId="2" fillId="2" borderId="3" xfId="23" applyNumberFormat="1" applyFont="1" applyFill="1" applyBorder="1" applyAlignment="1" applyProtection="1">
      <alignment horizontal="center" vertical="center"/>
      <protection/>
    </xf>
    <xf numFmtId="168" fontId="2" fillId="2" borderId="3" xfId="23" applyNumberFormat="1" applyFont="1" applyFill="1" applyBorder="1" applyAlignment="1" applyProtection="1">
      <alignment horizontal="center" vertical="center"/>
      <protection/>
    </xf>
    <xf numFmtId="168" fontId="2" fillId="2" borderId="4" xfId="23" applyNumberFormat="1" applyFont="1" applyFill="1" applyBorder="1" applyAlignment="1" applyProtection="1">
      <alignment horizontal="center" vertical="center"/>
      <protection/>
    </xf>
    <xf numFmtId="164" fontId="2" fillId="2" borderId="4" xfId="23" applyNumberFormat="1" applyFont="1" applyFill="1" applyBorder="1" applyAlignment="1" applyProtection="1">
      <alignment horizontal="center" vertical="center" wrapText="1"/>
      <protection locked="0"/>
    </xf>
    <xf numFmtId="164" fontId="2" fillId="2" borderId="4" xfId="23" applyNumberFormat="1" applyFont="1" applyFill="1" applyBorder="1" applyAlignment="1" applyProtection="1">
      <alignment vertical="center" wrapText="1"/>
      <protection locked="0"/>
    </xf>
    <xf numFmtId="164" fontId="2" fillId="2" borderId="4" xfId="23" applyNumberFormat="1" applyFont="1" applyFill="1" applyBorder="1" applyAlignment="1" applyProtection="1">
      <alignment horizontal="center" vertical="center"/>
      <protection locked="0"/>
    </xf>
    <xf numFmtId="169" fontId="2" fillId="2" borderId="4" xfId="23" applyNumberFormat="1" applyFont="1" applyFill="1" applyBorder="1" applyAlignment="1" applyProtection="1">
      <alignment horizontal="center" vertical="center"/>
      <protection locked="0"/>
    </xf>
    <xf numFmtId="170" fontId="2" fillId="2" borderId="4" xfId="23" applyNumberFormat="1" applyFont="1" applyFill="1" applyBorder="1" applyAlignment="1" applyProtection="1">
      <alignment horizontal="center" vertical="center"/>
      <protection locked="0"/>
    </xf>
    <xf numFmtId="170" fontId="2" fillId="2" borderId="4" xfId="23" applyNumberFormat="1" applyFont="1" applyFill="1" applyBorder="1" applyAlignment="1" applyProtection="1">
      <alignment horizontal="center" vertical="center"/>
      <protection/>
    </xf>
    <xf numFmtId="164" fontId="2" fillId="2" borderId="0" xfId="23" applyNumberFormat="1" applyFont="1" applyFill="1" applyBorder="1" applyAlignment="1" applyProtection="1">
      <alignment vertical="top"/>
      <protection locked="0"/>
    </xf>
    <xf numFmtId="164" fontId="2" fillId="2" borderId="0" xfId="23" applyNumberFormat="1" applyFont="1" applyFill="1" applyBorder="1" applyAlignment="1" applyProtection="1">
      <alignment vertical="top" wrapText="1"/>
      <protection locked="0"/>
    </xf>
    <xf numFmtId="164" fontId="2" fillId="2" borderId="0" xfId="23" applyNumberFormat="1" applyFont="1" applyFill="1" applyBorder="1" applyAlignment="1" applyProtection="1">
      <alignment vertical="center"/>
      <protection locked="0"/>
    </xf>
    <xf numFmtId="164" fontId="2" fillId="2" borderId="0" xfId="23" applyNumberFormat="1" applyFont="1" applyFill="1" applyBorder="1" applyAlignment="1" applyProtection="1">
      <alignment vertical="center" wrapText="1"/>
      <protection locked="0"/>
    </xf>
    <xf numFmtId="164" fontId="13" fillId="2" borderId="0" xfId="21" applyNumberFormat="1" applyFont="1" applyFill="1" applyBorder="1" applyAlignment="1" applyProtection="1">
      <alignment horizontal="right" vertical="center"/>
      <protection/>
    </xf>
    <xf numFmtId="170" fontId="14" fillId="2" borderId="0" xfId="21" applyNumberFormat="1" applyFont="1" applyFill="1" applyBorder="1" applyAlignment="1" applyProtection="1">
      <alignment horizontal="right" vertical="center"/>
      <protection/>
    </xf>
    <xf numFmtId="170" fontId="7" fillId="2" borderId="0" xfId="23" applyNumberFormat="1" applyFont="1" applyFill="1" applyBorder="1" applyAlignment="1" applyProtection="1">
      <alignment horizontal="center" vertical="center"/>
      <protection locked="0"/>
    </xf>
    <xf numFmtId="170" fontId="2" fillId="0" borderId="0" xfId="23" applyNumberFormat="1" applyFont="1" applyFill="1" applyBorder="1" applyAlignment="1" applyProtection="1">
      <alignment vertical="center"/>
      <protection locked="0"/>
    </xf>
    <xf numFmtId="171" fontId="14" fillId="2" borderId="0" xfId="21" applyNumberFormat="1" applyFont="1" applyFill="1" applyBorder="1" applyAlignment="1" applyProtection="1">
      <alignment horizontal="right" vertical="center"/>
      <protection/>
    </xf>
    <xf numFmtId="164" fontId="5" fillId="2" borderId="0" xfId="21" applyNumberFormat="1" applyFont="1" applyFill="1" applyBorder="1" applyAlignment="1" applyProtection="1">
      <alignment horizontal="right" vertical="center"/>
      <protection/>
    </xf>
    <xf numFmtId="170" fontId="15" fillId="2" borderId="0" xfId="21" applyNumberFormat="1" applyFont="1" applyFill="1" applyBorder="1" applyAlignment="1" applyProtection="1">
      <alignment horizontal="right" vertical="center"/>
      <protection/>
    </xf>
    <xf numFmtId="170" fontId="16" fillId="2" borderId="5" xfId="23" applyNumberFormat="1" applyFont="1" applyFill="1" applyBorder="1" applyAlignment="1" applyProtection="1">
      <alignment horizontal="center" vertical="center"/>
      <protection locked="0"/>
    </xf>
    <xf numFmtId="164" fontId="2" fillId="0" borderId="0" xfId="23" applyNumberFormat="1" applyFont="1" applyFill="1" applyBorder="1" applyAlignment="1" applyProtection="1">
      <alignment vertical="center" wrapText="1"/>
      <protection locked="0"/>
    </xf>
    <xf numFmtId="164" fontId="1" fillId="2" borderId="0" xfId="26" applyFill="1" applyAlignment="1">
      <alignment horizontal="center" vertical="center"/>
      <protection/>
    </xf>
    <xf numFmtId="164" fontId="17" fillId="2" borderId="0" xfId="26" applyFont="1" applyFill="1" applyBorder="1" applyAlignment="1">
      <alignment horizontal="center" vertical="center"/>
      <protection/>
    </xf>
    <xf numFmtId="172" fontId="18" fillId="6" borderId="5" xfId="25" applyNumberFormat="1" applyFont="1" applyFill="1" applyBorder="1" applyAlignment="1" applyProtection="1">
      <alignment horizontal="center" vertical="center"/>
      <protection/>
    </xf>
    <xf numFmtId="164" fontId="18" fillId="6" borderId="5" xfId="25" applyNumberFormat="1" applyFont="1" applyFill="1" applyBorder="1" applyAlignment="1" applyProtection="1">
      <alignment horizontal="center" vertical="center"/>
      <protection/>
    </xf>
    <xf numFmtId="164" fontId="18" fillId="6" borderId="5" xfId="25" applyNumberFormat="1" applyFont="1" applyFill="1" applyBorder="1" applyAlignment="1" applyProtection="1">
      <alignment horizontal="center" vertical="center" wrapText="1"/>
      <protection/>
    </xf>
    <xf numFmtId="164" fontId="19" fillId="6" borderId="5" xfId="25" applyNumberFormat="1" applyFont="1" applyFill="1" applyBorder="1" applyAlignment="1" applyProtection="1">
      <alignment horizontal="center" vertical="center"/>
      <protection/>
    </xf>
    <xf numFmtId="173" fontId="18" fillId="2" borderId="6" xfId="25" applyNumberFormat="1" applyFont="1" applyFill="1" applyBorder="1" applyAlignment="1" applyProtection="1">
      <alignment horizontal="center" vertical="center"/>
      <protection/>
    </xf>
    <xf numFmtId="174" fontId="18" fillId="2" borderId="5" xfId="25" applyNumberFormat="1" applyFont="1" applyFill="1" applyBorder="1" applyAlignment="1" applyProtection="1">
      <alignment horizontal="center" vertical="center"/>
      <protection/>
    </xf>
    <xf numFmtId="175" fontId="18" fillId="2" borderId="5" xfId="25" applyNumberFormat="1" applyFont="1" applyFill="1" applyBorder="1" applyAlignment="1" applyProtection="1">
      <alignment horizontal="center" vertical="center"/>
      <protection/>
    </xf>
    <xf numFmtId="164" fontId="20" fillId="2" borderId="7" xfId="25" applyNumberFormat="1" applyFont="1" applyFill="1" applyBorder="1" applyAlignment="1" applyProtection="1">
      <alignment horizontal="center" vertical="center"/>
      <protection/>
    </xf>
    <xf numFmtId="164" fontId="21" fillId="6" borderId="5" xfId="25" applyNumberFormat="1" applyFont="1" applyFill="1" applyBorder="1" applyAlignment="1" applyProtection="1">
      <alignment horizontal="center" vertical="center"/>
      <protection/>
    </xf>
    <xf numFmtId="176" fontId="21" fillId="6" borderId="5" xfId="25" applyNumberFormat="1" applyFont="1" applyFill="1" applyBorder="1" applyAlignment="1" applyProtection="1">
      <alignment horizontal="center" vertical="center"/>
      <protection/>
    </xf>
    <xf numFmtId="170" fontId="21" fillId="6" borderId="5" xfId="25" applyNumberFormat="1" applyFont="1" applyFill="1" applyBorder="1" applyAlignment="1" applyProtection="1">
      <alignment horizontal="center" vertical="center"/>
      <protection/>
    </xf>
    <xf numFmtId="164" fontId="0" fillId="2" borderId="0" xfId="0" applyFill="1" applyAlignment="1">
      <alignment/>
    </xf>
    <xf numFmtId="164" fontId="22" fillId="0" borderId="0" xfId="0" applyFont="1" applyAlignment="1">
      <alignment horizontal="center" vertical="center"/>
    </xf>
    <xf numFmtId="164" fontId="22" fillId="2" borderId="0" xfId="0" applyFont="1" applyFill="1" applyBorder="1" applyAlignment="1">
      <alignment horizontal="center" vertical="center"/>
    </xf>
    <xf numFmtId="164" fontId="23" fillId="4" borderId="8" xfId="22" applyFont="1" applyFill="1" applyBorder="1" applyAlignment="1">
      <alignment horizontal="center" vertical="center" wrapText="1"/>
      <protection/>
    </xf>
    <xf numFmtId="164" fontId="24" fillId="7" borderId="0" xfId="0" applyFont="1" applyFill="1" applyBorder="1" applyAlignment="1">
      <alignment horizontal="center"/>
    </xf>
    <xf numFmtId="164" fontId="25" fillId="2" borderId="9" xfId="0" applyFont="1" applyFill="1" applyBorder="1" applyAlignment="1">
      <alignment/>
    </xf>
    <xf numFmtId="164" fontId="25" fillId="2" borderId="10" xfId="0" applyFont="1" applyFill="1" applyBorder="1" applyAlignment="1">
      <alignment/>
    </xf>
    <xf numFmtId="164" fontId="0" fillId="2" borderId="0" xfId="0" applyFill="1" applyAlignment="1">
      <alignment vertical="center"/>
    </xf>
    <xf numFmtId="164" fontId="19" fillId="2" borderId="11" xfId="0" applyFont="1" applyFill="1" applyBorder="1" applyAlignment="1">
      <alignment horizontal="center" vertical="center"/>
    </xf>
    <xf numFmtId="164" fontId="19" fillId="2" borderId="12" xfId="0" applyFont="1" applyFill="1" applyBorder="1" applyAlignment="1">
      <alignment horizontal="center" vertical="center"/>
    </xf>
    <xf numFmtId="164" fontId="26" fillId="2" borderId="13" xfId="0" applyFont="1" applyFill="1" applyBorder="1" applyAlignment="1">
      <alignment horizontal="center" vertical="center"/>
    </xf>
    <xf numFmtId="164" fontId="19" fillId="2" borderId="14" xfId="0" applyFont="1" applyFill="1" applyBorder="1" applyAlignment="1">
      <alignment horizontal="center" vertical="center"/>
    </xf>
    <xf numFmtId="164" fontId="19" fillId="2" borderId="0" xfId="0" applyFont="1" applyFill="1" applyAlignment="1">
      <alignment horizontal="center" vertical="center"/>
    </xf>
    <xf numFmtId="164" fontId="0" fillId="2" borderId="9" xfId="0" applyFill="1" applyBorder="1" applyAlignment="1">
      <alignment/>
    </xf>
    <xf numFmtId="164" fontId="0" fillId="2" borderId="10" xfId="0" applyFill="1" applyBorder="1" applyAlignment="1">
      <alignment/>
    </xf>
    <xf numFmtId="164" fontId="0" fillId="2" borderId="15" xfId="0" applyFill="1" applyBorder="1" applyAlignment="1">
      <alignment/>
    </xf>
    <xf numFmtId="164" fontId="19" fillId="2" borderId="16" xfId="0" applyFont="1" applyFill="1" applyBorder="1" applyAlignment="1">
      <alignment horizontal="center" vertical="center"/>
    </xf>
    <xf numFmtId="164" fontId="0" fillId="2" borderId="17" xfId="0" applyFill="1" applyBorder="1" applyAlignment="1">
      <alignment horizontal="center" vertical="center"/>
    </xf>
    <xf numFmtId="164" fontId="19" fillId="2" borderId="18" xfId="0" applyFont="1" applyFill="1" applyBorder="1" applyAlignment="1">
      <alignment horizontal="center" vertical="center"/>
    </xf>
    <xf numFmtId="164" fontId="19" fillId="5" borderId="16" xfId="0" applyFont="1" applyFill="1" applyBorder="1" applyAlignment="1">
      <alignment horizontal="center" vertical="center"/>
    </xf>
    <xf numFmtId="164" fontId="19" fillId="5" borderId="17" xfId="0" applyFont="1" applyFill="1" applyBorder="1" applyAlignment="1">
      <alignment vertical="center"/>
    </xf>
    <xf numFmtId="177" fontId="19" fillId="5" borderId="18" xfId="0" applyNumberFormat="1" applyFont="1" applyFill="1" applyBorder="1" applyAlignment="1">
      <alignment horizontal="right" vertical="center"/>
    </xf>
    <xf numFmtId="164" fontId="0" fillId="2" borderId="14" xfId="0" applyFill="1" applyBorder="1" applyAlignment="1">
      <alignment vertical="center"/>
    </xf>
    <xf numFmtId="169" fontId="19" fillId="2" borderId="0" xfId="0" applyNumberFormat="1" applyFont="1" applyFill="1" applyAlignment="1">
      <alignment vertical="center"/>
    </xf>
    <xf numFmtId="164" fontId="0" fillId="2" borderId="16" xfId="0" applyFont="1" applyFill="1" applyBorder="1" applyAlignment="1">
      <alignment horizontal="center" vertical="center"/>
    </xf>
    <xf numFmtId="164" fontId="0" fillId="2" borderId="17" xfId="0" applyFont="1" applyFill="1" applyBorder="1" applyAlignment="1">
      <alignment vertical="center"/>
    </xf>
    <xf numFmtId="177" fontId="0" fillId="2" borderId="18" xfId="0" applyNumberFormat="1" applyFill="1" applyBorder="1" applyAlignment="1">
      <alignment vertical="center"/>
    </xf>
    <xf numFmtId="169" fontId="0" fillId="2" borderId="14" xfId="0" applyNumberFormat="1" applyFill="1" applyBorder="1" applyAlignment="1">
      <alignment vertical="center"/>
    </xf>
    <xf numFmtId="164" fontId="0" fillId="2" borderId="16" xfId="0" applyFont="1" applyFill="1" applyBorder="1" applyAlignment="1">
      <alignment horizontal="right" vertical="center"/>
    </xf>
    <xf numFmtId="177" fontId="19" fillId="5" borderId="18" xfId="0" applyNumberFormat="1" applyFont="1" applyFill="1" applyBorder="1" applyAlignment="1">
      <alignment vertical="center"/>
    </xf>
    <xf numFmtId="164" fontId="0" fillId="2" borderId="17" xfId="0" applyFont="1" applyFill="1" applyBorder="1" applyAlignment="1">
      <alignment horizontal="left" vertical="center"/>
    </xf>
    <xf numFmtId="164" fontId="0" fillId="2" borderId="19" xfId="0" applyFill="1" applyBorder="1" applyAlignment="1">
      <alignment/>
    </xf>
    <xf numFmtId="164" fontId="0" fillId="2" borderId="20" xfId="0" applyFill="1" applyBorder="1" applyAlignment="1">
      <alignment/>
    </xf>
    <xf numFmtId="169" fontId="0" fillId="2" borderId="0" xfId="0" applyNumberFormat="1" applyFill="1" applyAlignment="1">
      <alignment vertical="center"/>
    </xf>
    <xf numFmtId="178" fontId="19" fillId="5" borderId="18" xfId="0" applyNumberFormat="1" applyFont="1" applyFill="1" applyBorder="1" applyAlignment="1">
      <alignment vertical="center"/>
    </xf>
    <xf numFmtId="179" fontId="0" fillId="2" borderId="18" xfId="0" applyNumberFormat="1" applyFill="1" applyBorder="1" applyAlignment="1">
      <alignment vertical="center"/>
    </xf>
    <xf numFmtId="164" fontId="0" fillId="8" borderId="11" xfId="0" applyFont="1" applyFill="1" applyBorder="1" applyAlignment="1">
      <alignment horizontal="right" vertical="center"/>
    </xf>
    <xf numFmtId="164" fontId="19" fillId="8" borderId="12" xfId="0" applyFont="1" applyFill="1" applyBorder="1" applyAlignment="1">
      <alignment vertical="center"/>
    </xf>
    <xf numFmtId="179" fontId="19" fillId="8" borderId="21" xfId="0" applyNumberFormat="1" applyFont="1" applyFill="1" applyBorder="1" applyAlignment="1">
      <alignment vertical="center"/>
    </xf>
    <xf numFmtId="164" fontId="0" fillId="2" borderId="22" xfId="0" applyFill="1" applyBorder="1" applyAlignment="1">
      <alignment/>
    </xf>
    <xf numFmtId="164" fontId="0" fillId="2" borderId="14" xfId="0" applyFill="1" applyBorder="1" applyAlignment="1">
      <alignment/>
    </xf>
    <xf numFmtId="164" fontId="27" fillId="2" borderId="14" xfId="0" applyFont="1" applyFill="1" applyBorder="1" applyAlignment="1">
      <alignment vertical="center"/>
    </xf>
    <xf numFmtId="164" fontId="27" fillId="2" borderId="23" xfId="0" applyFont="1" applyFill="1" applyBorder="1" applyAlignment="1">
      <alignment vertical="center"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Moeda 2" xfId="20"/>
    <cellStyle name="Normal 2" xfId="21"/>
    <cellStyle name="Normal 2 2" xfId="22"/>
    <cellStyle name="Normal 3" xfId="23"/>
    <cellStyle name="Normal 4" xfId="24"/>
    <cellStyle name="Normal_Acréscimo de duas salas e biblioteca - Esc. Tânia Regina" xfId="25"/>
    <cellStyle name="Normal_Planilha - Rede Coletrora 44 Casas" xfId="26"/>
    <cellStyle name="Porcentagem 2" xfId="27"/>
    <cellStyle name="Separador de milhares 2" xfId="28"/>
    <cellStyle name="Separador de milhares 3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FEFE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1790700</xdr:colOff>
      <xdr:row>0</xdr:row>
      <xdr:rowOff>47625</xdr:rowOff>
    </xdr:from>
    <xdr:to>
      <xdr:col>2</xdr:col>
      <xdr:colOff>2647950</xdr:colOff>
      <xdr:row>5</xdr:row>
      <xdr:rowOff>171450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95650" y="47625"/>
          <a:ext cx="857250" cy="981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714375</xdr:colOff>
      <xdr:row>5</xdr:row>
      <xdr:rowOff>142875</xdr:rowOff>
    </xdr:from>
    <xdr:to>
      <xdr:col>5</xdr:col>
      <xdr:colOff>19050</xdr:colOff>
      <xdr:row>8</xdr:row>
      <xdr:rowOff>171450</xdr:rowOff>
    </xdr:to>
    <xdr:pic>
      <xdr:nvPicPr>
        <xdr:cNvPr id="2" name="Imagem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19325" y="1028700"/>
          <a:ext cx="3228975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790575</xdr:colOff>
      <xdr:row>0</xdr:row>
      <xdr:rowOff>47625</xdr:rowOff>
    </xdr:from>
    <xdr:to>
      <xdr:col>2</xdr:col>
      <xdr:colOff>1590675</xdr:colOff>
      <xdr:row>4</xdr:row>
      <xdr:rowOff>85725</xdr:rowOff>
    </xdr:to>
    <xdr:pic>
      <xdr:nvPicPr>
        <xdr:cNvPr id="1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28825" y="47625"/>
          <a:ext cx="800100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228600</xdr:colOff>
      <xdr:row>4</xdr:row>
      <xdr:rowOff>95250</xdr:rowOff>
    </xdr:from>
    <xdr:to>
      <xdr:col>3</xdr:col>
      <xdr:colOff>514350</xdr:colOff>
      <xdr:row>7</xdr:row>
      <xdr:rowOff>66675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6300" y="857250"/>
          <a:ext cx="3314700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266700</xdr:colOff>
      <xdr:row>39</xdr:row>
      <xdr:rowOff>95250</xdr:rowOff>
    </xdr:from>
    <xdr:to>
      <xdr:col>3</xdr:col>
      <xdr:colOff>400050</xdr:colOff>
      <xdr:row>42</xdr:row>
      <xdr:rowOff>104775</xdr:rowOff>
    </xdr:to>
    <xdr:pic>
      <xdr:nvPicPr>
        <xdr:cNvPr id="3" name="Imagem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4400" y="7743825"/>
          <a:ext cx="316230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_2012\_SEMOB\Infraestrutura%20Loteamento%20Vista%20Alegre\Documents%20and%20Settings\charles.mizrahi\Meus%20documentos\2010\IFF\LAB.%20TURISMO-GASTR\IFF%20-%20Laboratorio%20de%20Turism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ilha"/>
      <sheetName val="Comp"/>
      <sheetName val="Planej"/>
      <sheetName val="CrExe"/>
      <sheetName val="Cr Fin"/>
      <sheetName val="Cr Des"/>
      <sheetName val="Plan1"/>
      <sheetName val="6.LAB TUR (antiga não original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J36"/>
  <sheetViews>
    <sheetView zoomScale="130" zoomScaleNormal="130" workbookViewId="0" topLeftCell="A1">
      <selection activeCell="C34" sqref="C34"/>
    </sheetView>
  </sheetViews>
  <sheetFormatPr defaultColWidth="9.140625" defaultRowHeight="15"/>
  <cols>
    <col min="1" max="1" width="6.28125" style="1" customWidth="1"/>
    <col min="2" max="2" width="16.28125" style="2" customWidth="1"/>
    <col min="3" max="3" width="42.57421875" style="1" customWidth="1"/>
    <col min="4" max="4" width="6.28125" style="1" customWidth="1"/>
    <col min="5" max="5" width="10.00390625" style="1" customWidth="1"/>
    <col min="6" max="6" width="12.140625" style="1" customWidth="1"/>
    <col min="7" max="7" width="18.421875" style="1" customWidth="1"/>
    <col min="8" max="8" width="9.140625" style="1" customWidth="1"/>
    <col min="9" max="9" width="34.28125" style="1" customWidth="1"/>
    <col min="10" max="10" width="20.28125" style="1" customWidth="1"/>
    <col min="11" max="11" width="9.140625" style="1" customWidth="1"/>
    <col min="12" max="12" width="9.421875" style="1" customWidth="1"/>
    <col min="13" max="16384" width="9.140625" style="1" customWidth="1"/>
  </cols>
  <sheetData>
    <row r="1" ht="13.5">
      <c r="B1" s="3"/>
    </row>
    <row r="2" ht="12.75">
      <c r="B2" s="4"/>
    </row>
    <row r="3" ht="13.5">
      <c r="B3" s="5"/>
    </row>
    <row r="10" ht="15.75"/>
    <row r="11" spans="3:5" ht="18" customHeight="1">
      <c r="C11" s="6" t="s">
        <v>0</v>
      </c>
      <c r="D11" s="6"/>
      <c r="E11" s="6"/>
    </row>
    <row r="14" spans="1:10" s="9" customFormat="1" ht="15">
      <c r="A14" s="7" t="s">
        <v>1</v>
      </c>
      <c r="B14" s="7"/>
      <c r="C14" s="7"/>
      <c r="D14" s="7"/>
      <c r="E14" s="7"/>
      <c r="F14" s="7"/>
      <c r="G14" s="7"/>
      <c r="H14" s="8"/>
      <c r="I14" s="8"/>
      <c r="J14" s="8"/>
    </row>
    <row r="15" spans="1:10" s="9" customFormat="1" ht="16.5" customHeight="1">
      <c r="A15" s="10" t="s">
        <v>2</v>
      </c>
      <c r="B15" s="10"/>
      <c r="C15" s="10"/>
      <c r="D15" s="10"/>
      <c r="E15" s="10"/>
      <c r="F15" s="10"/>
      <c r="G15" s="10"/>
      <c r="H15" s="8"/>
      <c r="I15" s="8"/>
      <c r="J15" s="8"/>
    </row>
    <row r="16" spans="1:10" s="9" customFormat="1" ht="12.75" customHeight="1">
      <c r="A16" s="11" t="s">
        <v>3</v>
      </c>
      <c r="B16" s="11"/>
      <c r="C16" s="11"/>
      <c r="D16" s="11"/>
      <c r="E16" s="11"/>
      <c r="F16" s="11"/>
      <c r="G16" s="11"/>
      <c r="H16" s="8"/>
      <c r="I16" s="8"/>
      <c r="J16" s="8"/>
    </row>
    <row r="17" spans="1:10" s="9" customFormat="1" ht="3.75" customHeight="1">
      <c r="A17" s="12"/>
      <c r="B17" s="12"/>
      <c r="C17" s="12"/>
      <c r="D17" s="12"/>
      <c r="E17" s="12"/>
      <c r="F17" s="12"/>
      <c r="G17" s="12"/>
      <c r="H17" s="8"/>
      <c r="I17" s="8"/>
      <c r="J17" s="8"/>
    </row>
    <row r="18" spans="1:10" s="9" customFormat="1" ht="13.5" customHeight="1">
      <c r="A18" s="13" t="s">
        <v>4</v>
      </c>
      <c r="B18" s="14" t="s">
        <v>5</v>
      </c>
      <c r="C18" s="13" t="s">
        <v>6</v>
      </c>
      <c r="D18" s="13" t="s">
        <v>7</v>
      </c>
      <c r="E18" s="13" t="s">
        <v>8</v>
      </c>
      <c r="F18" s="13" t="s">
        <v>9</v>
      </c>
      <c r="G18" s="13" t="s">
        <v>10</v>
      </c>
      <c r="H18" s="8"/>
      <c r="I18" s="8"/>
      <c r="J18" s="8"/>
    </row>
    <row r="19" spans="1:10" s="9" customFormat="1" ht="4.5" customHeight="1">
      <c r="A19" s="15"/>
      <c r="B19" s="16"/>
      <c r="C19" s="15"/>
      <c r="D19" s="15"/>
      <c r="E19" s="15"/>
      <c r="F19" s="15"/>
      <c r="G19" s="15"/>
      <c r="H19" s="8"/>
      <c r="I19" s="8"/>
      <c r="J19" s="8"/>
    </row>
    <row r="20" spans="1:7" s="20" customFormat="1" ht="21" customHeight="1">
      <c r="A20" s="17" t="s">
        <v>11</v>
      </c>
      <c r="B20" s="18"/>
      <c r="C20" s="19" t="s">
        <v>12</v>
      </c>
      <c r="D20" s="19"/>
      <c r="E20" s="19"/>
      <c r="F20" s="19"/>
      <c r="G20" s="19"/>
    </row>
    <row r="21" spans="1:10" ht="38.25">
      <c r="A21" s="21" t="s">
        <v>13</v>
      </c>
      <c r="B21" s="22" t="s">
        <v>14</v>
      </c>
      <c r="C21" s="23" t="s">
        <v>15</v>
      </c>
      <c r="D21" s="24" t="s">
        <v>16</v>
      </c>
      <c r="E21" s="25">
        <v>1267.2</v>
      </c>
      <c r="F21" s="26">
        <v>138.62</v>
      </c>
      <c r="G21" s="27">
        <f aca="true" t="shared" si="0" ref="G21:G30">ROUND(E21*F21,2)</f>
        <v>175659.26</v>
      </c>
      <c r="H21" s="28"/>
      <c r="I21" s="28"/>
      <c r="J21" s="28"/>
    </row>
    <row r="22" spans="1:10" ht="38.25">
      <c r="A22" s="29" t="s">
        <v>17</v>
      </c>
      <c r="B22" s="30" t="s">
        <v>18</v>
      </c>
      <c r="C22" s="31" t="s">
        <v>15</v>
      </c>
      <c r="D22" s="32" t="s">
        <v>16</v>
      </c>
      <c r="E22" s="33">
        <v>844.8</v>
      </c>
      <c r="F22" s="34">
        <v>46.23</v>
      </c>
      <c r="G22" s="35">
        <f t="shared" si="0"/>
        <v>39055.1</v>
      </c>
      <c r="H22" s="28"/>
      <c r="I22" s="28"/>
      <c r="J22" s="28"/>
    </row>
    <row r="23" spans="1:10" ht="25.5">
      <c r="A23" s="36" t="s">
        <v>19</v>
      </c>
      <c r="B23" s="30" t="s">
        <v>20</v>
      </c>
      <c r="C23" s="31" t="s">
        <v>21</v>
      </c>
      <c r="D23" s="32" t="s">
        <v>16</v>
      </c>
      <c r="E23" s="33">
        <v>739.2</v>
      </c>
      <c r="F23" s="34">
        <v>190.57</v>
      </c>
      <c r="G23" s="35">
        <f t="shared" si="0"/>
        <v>140869.34</v>
      </c>
      <c r="H23" s="28"/>
      <c r="I23" s="28"/>
      <c r="J23" s="28"/>
    </row>
    <row r="24" spans="1:10" ht="25.5">
      <c r="A24" s="36" t="s">
        <v>22</v>
      </c>
      <c r="B24" s="30" t="s">
        <v>23</v>
      </c>
      <c r="C24" s="31" t="s">
        <v>21</v>
      </c>
      <c r="D24" s="32" t="s">
        <v>16</v>
      </c>
      <c r="E24" s="33">
        <v>316.8</v>
      </c>
      <c r="F24" s="34">
        <v>67.25</v>
      </c>
      <c r="G24" s="35">
        <f t="shared" si="0"/>
        <v>21304.8</v>
      </c>
      <c r="H24" s="28"/>
      <c r="I24" s="28"/>
      <c r="J24" s="28"/>
    </row>
    <row r="25" spans="1:10" ht="51">
      <c r="A25" s="36" t="s">
        <v>24</v>
      </c>
      <c r="B25" s="30" t="s">
        <v>25</v>
      </c>
      <c r="C25" s="31" t="s">
        <v>26</v>
      </c>
      <c r="D25" s="32" t="s">
        <v>16</v>
      </c>
      <c r="E25" s="33">
        <v>316.8</v>
      </c>
      <c r="F25" s="34">
        <v>147</v>
      </c>
      <c r="G25" s="35">
        <f t="shared" si="0"/>
        <v>46569.6</v>
      </c>
      <c r="H25" s="28"/>
      <c r="I25" s="28"/>
      <c r="J25" s="28"/>
    </row>
    <row r="26" spans="1:10" ht="48.75" customHeight="1">
      <c r="A26" s="36" t="s">
        <v>27</v>
      </c>
      <c r="B26" s="30" t="s">
        <v>28</v>
      </c>
      <c r="C26" s="31" t="s">
        <v>29</v>
      </c>
      <c r="D26" s="32" t="s">
        <v>16</v>
      </c>
      <c r="E26" s="33">
        <v>739.2</v>
      </c>
      <c r="F26" s="34">
        <v>65.39</v>
      </c>
      <c r="G26" s="35">
        <f t="shared" si="0"/>
        <v>48336.29</v>
      </c>
      <c r="H26" s="28"/>
      <c r="I26" s="28"/>
      <c r="J26" s="28"/>
    </row>
    <row r="27" spans="1:10" ht="76.5">
      <c r="A27" s="36" t="s">
        <v>30</v>
      </c>
      <c r="B27" s="30" t="s">
        <v>31</v>
      </c>
      <c r="C27" s="31" t="s">
        <v>32</v>
      </c>
      <c r="D27" s="32" t="s">
        <v>16</v>
      </c>
      <c r="E27" s="33">
        <v>633.6</v>
      </c>
      <c r="F27" s="34">
        <v>120.45</v>
      </c>
      <c r="G27" s="35">
        <f t="shared" si="0"/>
        <v>76317.12</v>
      </c>
      <c r="H27" s="28"/>
      <c r="I27" s="28"/>
      <c r="J27" s="28"/>
    </row>
    <row r="28" spans="1:10" ht="69" customHeight="1">
      <c r="A28" s="36" t="s">
        <v>33</v>
      </c>
      <c r="B28" s="30" t="s">
        <v>34</v>
      </c>
      <c r="C28" s="31" t="s">
        <v>32</v>
      </c>
      <c r="D28" s="32" t="s">
        <v>16</v>
      </c>
      <c r="E28" s="33">
        <v>422.4</v>
      </c>
      <c r="F28" s="34">
        <v>43.5</v>
      </c>
      <c r="G28" s="35">
        <f t="shared" si="0"/>
        <v>18374.4</v>
      </c>
      <c r="H28" s="28"/>
      <c r="I28" s="28"/>
      <c r="J28" s="28"/>
    </row>
    <row r="29" spans="1:10" ht="42" customHeight="1">
      <c r="A29" s="36" t="s">
        <v>35</v>
      </c>
      <c r="B29" s="30" t="s">
        <v>36</v>
      </c>
      <c r="C29" s="31" t="s">
        <v>37</v>
      </c>
      <c r="D29" s="32" t="s">
        <v>16</v>
      </c>
      <c r="E29" s="33">
        <v>633.6</v>
      </c>
      <c r="F29" s="34">
        <v>97.95</v>
      </c>
      <c r="G29" s="35">
        <f t="shared" si="0"/>
        <v>62061.12</v>
      </c>
      <c r="H29" s="28"/>
      <c r="I29" s="28"/>
      <c r="J29" s="28"/>
    </row>
    <row r="30" spans="1:10" ht="42" customHeight="1">
      <c r="A30" s="37" t="s">
        <v>38</v>
      </c>
      <c r="B30" s="38" t="s">
        <v>39</v>
      </c>
      <c r="C30" s="39" t="s">
        <v>37</v>
      </c>
      <c r="D30" s="40" t="s">
        <v>16</v>
      </c>
      <c r="E30" s="41">
        <v>422.4</v>
      </c>
      <c r="F30" s="42">
        <v>43.52</v>
      </c>
      <c r="G30" s="43">
        <f t="shared" si="0"/>
        <v>18382.85</v>
      </c>
      <c r="H30" s="28"/>
      <c r="I30" s="28"/>
      <c r="J30" s="28"/>
    </row>
    <row r="31" spans="1:7" ht="3" customHeight="1">
      <c r="A31" s="44"/>
      <c r="B31" s="45"/>
      <c r="C31" s="44"/>
      <c r="D31" s="44"/>
      <c r="E31" s="44"/>
      <c r="F31" s="44"/>
      <c r="G31" s="44"/>
    </row>
    <row r="32" spans="1:8" s="9" customFormat="1" ht="23.25" customHeight="1">
      <c r="A32" s="46"/>
      <c r="B32" s="47"/>
      <c r="C32" s="46"/>
      <c r="D32" s="46"/>
      <c r="E32" s="48"/>
      <c r="F32" s="49" t="s">
        <v>40</v>
      </c>
      <c r="G32" s="50">
        <f>SUM(G21:G30)</f>
        <v>646929.88</v>
      </c>
      <c r="H32" s="51"/>
    </row>
    <row r="33" spans="1:7" s="9" customFormat="1" ht="23.25" customHeight="1">
      <c r="A33" s="46"/>
      <c r="B33" s="47"/>
      <c r="C33" s="46"/>
      <c r="D33" s="46"/>
      <c r="E33" s="52">
        <v>15</v>
      </c>
      <c r="F33" s="52"/>
      <c r="G33" s="50">
        <f>G32*0.01*E33</f>
        <v>97039.482</v>
      </c>
    </row>
    <row r="34" spans="1:7" s="9" customFormat="1" ht="23.25" customHeight="1">
      <c r="A34" s="46"/>
      <c r="B34" s="47"/>
      <c r="C34" s="46"/>
      <c r="D34" s="46"/>
      <c r="E34" s="53"/>
      <c r="F34" s="54" t="s">
        <v>41</v>
      </c>
      <c r="G34" s="55">
        <f>G33+G32</f>
        <v>743969.362</v>
      </c>
    </row>
    <row r="35" spans="1:7" s="9" customFormat="1" ht="12.75">
      <c r="A35" s="46"/>
      <c r="B35" s="47"/>
      <c r="C35" s="46"/>
      <c r="D35" s="46"/>
      <c r="E35" s="46"/>
      <c r="F35" s="46"/>
      <c r="G35" s="46"/>
    </row>
    <row r="36" s="9" customFormat="1" ht="12.75">
      <c r="B36" s="56"/>
    </row>
  </sheetData>
  <sheetProtection selectLockedCells="1" selectUnlockedCells="1"/>
  <mergeCells count="5">
    <mergeCell ref="C11:E11"/>
    <mergeCell ref="A14:G14"/>
    <mergeCell ref="A15:G15"/>
    <mergeCell ref="A16:G16"/>
    <mergeCell ref="E33:F33"/>
  </mergeCells>
  <printOptions/>
  <pageMargins left="0.49236111111111114" right="0.2361111111111111" top="0.7875" bottom="1.2597222222222222" header="0.5118055555555555" footer="0.5118055555555555"/>
  <pageSetup horizontalDpi="300" verticalDpi="300" orientation="portrait" paperSize="9" scale="85"/>
  <headerFooter alignWithMargins="0">
    <oddHeader>&amp;R&amp;10&amp;P / &amp;N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</sheetPr>
  <dimension ref="A1:D16"/>
  <sheetViews>
    <sheetView zoomScale="113" zoomScaleNormal="113" workbookViewId="0" topLeftCell="A10">
      <selection activeCell="A16" sqref="A16"/>
    </sheetView>
  </sheetViews>
  <sheetFormatPr defaultColWidth="11.421875" defaultRowHeight="17.25" customHeight="1"/>
  <cols>
    <col min="1" max="1" width="4.28125" style="57" customWidth="1"/>
    <col min="2" max="2" width="31.140625" style="57" customWidth="1"/>
    <col min="3" max="3" width="15.421875" style="57" customWidth="1"/>
    <col min="4" max="4" width="22.00390625" style="57" customWidth="1"/>
    <col min="5" max="16384" width="11.421875" style="57" customWidth="1"/>
  </cols>
  <sheetData>
    <row r="1" spans="1:4" ht="28.5" customHeight="1">
      <c r="A1" s="58" t="s">
        <v>42</v>
      </c>
      <c r="B1" s="58"/>
      <c r="C1" s="58"/>
      <c r="D1" s="58"/>
    </row>
    <row r="3" spans="1:4" ht="30" customHeight="1">
      <c r="A3" s="59" t="s">
        <v>43</v>
      </c>
      <c r="B3" s="59"/>
      <c r="C3" s="60" t="s">
        <v>44</v>
      </c>
      <c r="D3" s="61" t="s">
        <v>45</v>
      </c>
    </row>
    <row r="4" spans="1:4" ht="16.5" customHeight="1">
      <c r="A4" s="62" t="s">
        <v>46</v>
      </c>
      <c r="B4" s="63">
        <v>30</v>
      </c>
      <c r="C4" s="64">
        <f>1/6</f>
        <v>0.16666666666666666</v>
      </c>
      <c r="D4" s="65">
        <f>ROUND(C4*Planilha!$G$34,2)</f>
        <v>123994.89</v>
      </c>
    </row>
    <row r="5" spans="1:4" ht="16.5" customHeight="1">
      <c r="A5" s="62"/>
      <c r="B5" s="66" t="s">
        <v>47</v>
      </c>
      <c r="C5" s="64"/>
      <c r="D5" s="65"/>
    </row>
    <row r="6" spans="1:4" ht="16.5" customHeight="1">
      <c r="A6" s="62" t="s">
        <v>48</v>
      </c>
      <c r="B6" s="63">
        <v>60</v>
      </c>
      <c r="C6" s="64">
        <f>C4</f>
        <v>0.16666666666666666</v>
      </c>
      <c r="D6" s="65">
        <f>ROUND(C6*Planilha!$G$34,2)</f>
        <v>123994.89</v>
      </c>
    </row>
    <row r="7" spans="1:4" ht="16.5" customHeight="1">
      <c r="A7" s="62"/>
      <c r="B7" s="66" t="s">
        <v>47</v>
      </c>
      <c r="C7" s="64"/>
      <c r="D7" s="65"/>
    </row>
    <row r="8" spans="1:4" ht="16.5" customHeight="1">
      <c r="A8" s="62" t="s">
        <v>49</v>
      </c>
      <c r="B8" s="63">
        <v>90</v>
      </c>
      <c r="C8" s="64">
        <f>C6</f>
        <v>0.16666666666666666</v>
      </c>
      <c r="D8" s="65">
        <f>ROUND(C8*Planilha!$G$34,2)</f>
        <v>123994.89</v>
      </c>
    </row>
    <row r="9" spans="1:4" ht="16.5" customHeight="1">
      <c r="A9" s="62"/>
      <c r="B9" s="66" t="s">
        <v>47</v>
      </c>
      <c r="C9" s="64"/>
      <c r="D9" s="65"/>
    </row>
    <row r="10" spans="1:4" ht="16.5" customHeight="1">
      <c r="A10" s="62" t="s">
        <v>50</v>
      </c>
      <c r="B10" s="63">
        <v>120</v>
      </c>
      <c r="C10" s="64">
        <f>C6</f>
        <v>0.16666666666666666</v>
      </c>
      <c r="D10" s="65">
        <f>ROUND(C10*Planilha!$G$34,2)</f>
        <v>123994.89</v>
      </c>
    </row>
    <row r="11" spans="1:4" ht="16.5" customHeight="1">
      <c r="A11" s="62"/>
      <c r="B11" s="66" t="s">
        <v>47</v>
      </c>
      <c r="C11" s="64"/>
      <c r="D11" s="65"/>
    </row>
    <row r="12" spans="1:4" ht="16.5" customHeight="1">
      <c r="A12" s="62" t="s">
        <v>51</v>
      </c>
      <c r="B12" s="63">
        <v>150</v>
      </c>
      <c r="C12" s="64">
        <f>C6</f>
        <v>0.16666666666666666</v>
      </c>
      <c r="D12" s="65">
        <f>ROUND(C12*Planilha!$G$34,2)+0.01</f>
        <v>123994.9</v>
      </c>
    </row>
    <row r="13" spans="1:4" ht="16.5" customHeight="1">
      <c r="A13" s="62"/>
      <c r="B13" s="66" t="s">
        <v>47</v>
      </c>
      <c r="C13" s="64"/>
      <c r="D13" s="65"/>
    </row>
    <row r="14" spans="1:4" ht="16.5" customHeight="1">
      <c r="A14" s="62" t="s">
        <v>52</v>
      </c>
      <c r="B14" s="63">
        <v>180</v>
      </c>
      <c r="C14" s="64">
        <f>C8</f>
        <v>0.16666666666666666</v>
      </c>
      <c r="D14" s="65">
        <f>ROUND(C14*Planilha!$G$34,2)+0.01</f>
        <v>123994.9</v>
      </c>
    </row>
    <row r="15" spans="1:4" ht="16.5" customHeight="1">
      <c r="A15" s="62"/>
      <c r="B15" s="66" t="s">
        <v>47</v>
      </c>
      <c r="C15" s="64"/>
      <c r="D15" s="65"/>
    </row>
    <row r="16" spans="1:4" ht="29.25" customHeight="1">
      <c r="A16" s="67" t="s">
        <v>53</v>
      </c>
      <c r="B16" s="67"/>
      <c r="C16" s="68">
        <f>SUM(C4:C15)</f>
        <v>0.9999999999999999</v>
      </c>
      <c r="D16" s="69">
        <f>SUM(D4:D15)</f>
        <v>743969.36</v>
      </c>
    </row>
  </sheetData>
  <sheetProtection selectLockedCells="1" selectUnlockedCells="1"/>
  <mergeCells count="21">
    <mergeCell ref="A1:D1"/>
    <mergeCell ref="A3:B3"/>
    <mergeCell ref="A4:A5"/>
    <mergeCell ref="C4:C5"/>
    <mergeCell ref="D4:D5"/>
    <mergeCell ref="A6:A7"/>
    <mergeCell ref="C6:C7"/>
    <mergeCell ref="D6:D7"/>
    <mergeCell ref="A8:A9"/>
    <mergeCell ref="C8:C9"/>
    <mergeCell ref="D8:D9"/>
    <mergeCell ref="A10:A11"/>
    <mergeCell ref="C10:C11"/>
    <mergeCell ref="D10:D11"/>
    <mergeCell ref="A12:A13"/>
    <mergeCell ref="C12:C13"/>
    <mergeCell ref="D12:D13"/>
    <mergeCell ref="A14:A15"/>
    <mergeCell ref="C14:C15"/>
    <mergeCell ref="D14:D15"/>
    <mergeCell ref="A16:B16"/>
  </mergeCells>
  <printOptions/>
  <pageMargins left="1.25" right="0.4597222222222222" top="0.7298611111111111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8:N50"/>
  <sheetViews>
    <sheetView tabSelected="1" workbookViewId="0" topLeftCell="A1">
      <selection activeCell="A10" sqref="A10"/>
    </sheetView>
  </sheetViews>
  <sheetFormatPr defaultColWidth="9.140625" defaultRowHeight="15"/>
  <cols>
    <col min="1" max="1" width="9.7109375" style="70" customWidth="1"/>
    <col min="2" max="2" width="8.8515625" style="70" customWidth="1"/>
    <col min="3" max="3" width="36.57421875" style="70" customWidth="1"/>
    <col min="4" max="4" width="11.421875" style="70" customWidth="1"/>
    <col min="5" max="5" width="8.8515625" style="70" customWidth="1"/>
    <col min="6" max="6" width="0.2890625" style="70" customWidth="1"/>
    <col min="7" max="7" width="0.13671875" style="70" customWidth="1"/>
    <col min="8" max="8" width="38.28125" style="70" hidden="1" customWidth="1"/>
    <col min="9" max="9" width="8.00390625" style="70" hidden="1" customWidth="1"/>
    <col min="10" max="11" width="8.8515625" style="70" hidden="1" customWidth="1"/>
    <col min="12" max="12" width="1.7109375" style="70" hidden="1" customWidth="1"/>
    <col min="13" max="14" width="8.8515625" style="70" hidden="1" customWidth="1"/>
    <col min="15" max="16384" width="8.8515625" style="70" customWidth="1"/>
  </cols>
  <sheetData>
    <row r="8" ht="30" customHeight="1">
      <c r="A8" s="71"/>
    </row>
    <row r="9" spans="1:5" ht="30" customHeight="1">
      <c r="A9" s="72" t="s">
        <v>54</v>
      </c>
      <c r="B9" s="72"/>
      <c r="C9" s="72"/>
      <c r="D9" s="72"/>
      <c r="E9" s="72"/>
    </row>
    <row r="10" spans="1:14" ht="11.25" customHeight="1">
      <c r="A10" s="73" t="s">
        <v>55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</row>
    <row r="11" spans="1:14" ht="8.25" customHeight="1">
      <c r="A11" s="73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</row>
    <row r="12" ht="21" customHeight="1"/>
    <row r="13" spans="2:13" ht="15.75" customHeight="1">
      <c r="B13" s="74" t="s">
        <v>56</v>
      </c>
      <c r="C13" s="74"/>
      <c r="D13" s="74"/>
      <c r="L13" s="75"/>
      <c r="M13" s="76"/>
    </row>
    <row r="14" ht="3" customHeight="1"/>
    <row r="15" spans="1:13" ht="15">
      <c r="A15" s="77"/>
      <c r="B15" s="78" t="s">
        <v>4</v>
      </c>
      <c r="C15" s="79" t="s">
        <v>57</v>
      </c>
      <c r="D15" s="80" t="s">
        <v>58</v>
      </c>
      <c r="E15" s="81"/>
      <c r="F15" s="82"/>
      <c r="L15" s="83"/>
      <c r="M15" s="84"/>
    </row>
    <row r="16" spans="1:13" ht="15.75">
      <c r="A16" s="77"/>
      <c r="B16" s="78"/>
      <c r="C16" s="79"/>
      <c r="D16" s="80"/>
      <c r="E16" s="81"/>
      <c r="F16" s="82"/>
      <c r="M16" s="85"/>
    </row>
    <row r="17" spans="1:13" ht="15">
      <c r="A17" s="77"/>
      <c r="B17" s="86"/>
      <c r="C17" s="87"/>
      <c r="D17" s="88"/>
      <c r="E17" s="81"/>
      <c r="F17" s="82"/>
      <c r="M17" s="85"/>
    </row>
    <row r="18" spans="1:13" ht="15">
      <c r="A18" s="77"/>
      <c r="B18" s="89">
        <v>1</v>
      </c>
      <c r="C18" s="90" t="s">
        <v>59</v>
      </c>
      <c r="D18" s="91">
        <f>SUM(D19:D21)</f>
        <v>2</v>
      </c>
      <c r="E18" s="92"/>
      <c r="F18" s="93"/>
      <c r="M18" s="85"/>
    </row>
    <row r="19" spans="1:13" ht="15">
      <c r="A19" s="77"/>
      <c r="B19" s="94" t="s">
        <v>60</v>
      </c>
      <c r="C19" s="95" t="s">
        <v>61</v>
      </c>
      <c r="D19" s="96">
        <v>2</v>
      </c>
      <c r="E19" s="97"/>
      <c r="F19" s="77"/>
      <c r="M19" s="85"/>
    </row>
    <row r="20" spans="1:13" ht="15">
      <c r="A20" s="77"/>
      <c r="B20" s="94" t="s">
        <v>62</v>
      </c>
      <c r="C20" s="95" t="s">
        <v>63</v>
      </c>
      <c r="D20" s="96" t="s">
        <v>64</v>
      </c>
      <c r="E20" s="97"/>
      <c r="F20" s="77"/>
      <c r="M20" s="85"/>
    </row>
    <row r="21" spans="1:13" ht="15">
      <c r="A21" s="77"/>
      <c r="B21" s="94" t="s">
        <v>65</v>
      </c>
      <c r="C21" s="95" t="s">
        <v>66</v>
      </c>
      <c r="D21" s="96"/>
      <c r="E21" s="97"/>
      <c r="F21" s="77"/>
      <c r="M21" s="85"/>
    </row>
    <row r="22" spans="1:13" ht="15">
      <c r="A22" s="77"/>
      <c r="B22" s="98" t="s">
        <v>64</v>
      </c>
      <c r="C22" s="95" t="s">
        <v>64</v>
      </c>
      <c r="D22" s="96" t="s">
        <v>64</v>
      </c>
      <c r="E22" s="97"/>
      <c r="F22" s="77"/>
      <c r="M22" s="85"/>
    </row>
    <row r="23" spans="1:13" ht="15">
      <c r="A23" s="77"/>
      <c r="B23" s="89">
        <v>2</v>
      </c>
      <c r="C23" s="90" t="s">
        <v>67</v>
      </c>
      <c r="D23" s="99">
        <f>ROUND(SUM(D24:D26),2)</f>
        <v>5.65</v>
      </c>
      <c r="E23" s="97"/>
      <c r="F23" s="93"/>
      <c r="M23" s="85"/>
    </row>
    <row r="24" spans="1:13" ht="15">
      <c r="A24" s="77"/>
      <c r="B24" s="94" t="s">
        <v>68</v>
      </c>
      <c r="C24" s="100" t="s">
        <v>69</v>
      </c>
      <c r="D24" s="96">
        <v>2</v>
      </c>
      <c r="E24" s="97"/>
      <c r="F24" s="77"/>
      <c r="M24" s="85"/>
    </row>
    <row r="25" spans="1:13" ht="15.75">
      <c r="A25" s="77"/>
      <c r="B25" s="94" t="s">
        <v>70</v>
      </c>
      <c r="C25" s="95" t="s">
        <v>71</v>
      </c>
      <c r="D25" s="96">
        <v>0.65</v>
      </c>
      <c r="E25" s="97"/>
      <c r="F25" s="77"/>
      <c r="L25" s="101"/>
      <c r="M25" s="102"/>
    </row>
    <row r="26" spans="1:6" ht="15">
      <c r="A26" s="77"/>
      <c r="B26" s="94" t="s">
        <v>72</v>
      </c>
      <c r="C26" s="95" t="s">
        <v>73</v>
      </c>
      <c r="D26" s="96">
        <v>3</v>
      </c>
      <c r="E26" s="97"/>
      <c r="F26" s="103"/>
    </row>
    <row r="27" spans="1:6" ht="15">
      <c r="A27" s="77"/>
      <c r="B27" s="98"/>
      <c r="C27" s="95"/>
      <c r="D27" s="96"/>
      <c r="E27" s="97"/>
      <c r="F27" s="93"/>
    </row>
    <row r="28" spans="1:6" ht="15">
      <c r="A28" s="77"/>
      <c r="B28" s="89">
        <v>3</v>
      </c>
      <c r="C28" s="90" t="s">
        <v>74</v>
      </c>
      <c r="D28" s="99">
        <f>SUM(D29:D31)</f>
        <v>0</v>
      </c>
      <c r="E28" s="97"/>
      <c r="F28" s="93"/>
    </row>
    <row r="29" spans="1:6" ht="15">
      <c r="A29" s="77"/>
      <c r="B29" s="94" t="s">
        <v>75</v>
      </c>
      <c r="C29" s="95" t="s">
        <v>76</v>
      </c>
      <c r="D29" s="96">
        <v>0</v>
      </c>
      <c r="E29" s="97"/>
      <c r="F29" s="93"/>
    </row>
    <row r="30" spans="1:6" ht="15">
      <c r="A30" s="77"/>
      <c r="B30" s="94" t="s">
        <v>77</v>
      </c>
      <c r="C30" s="95" t="s">
        <v>78</v>
      </c>
      <c r="D30" s="96">
        <v>0</v>
      </c>
      <c r="E30" s="97"/>
      <c r="F30" s="93"/>
    </row>
    <row r="31" spans="1:6" ht="15">
      <c r="A31" s="77"/>
      <c r="B31" s="94" t="s">
        <v>77</v>
      </c>
      <c r="C31" s="95" t="s">
        <v>79</v>
      </c>
      <c r="D31" s="96">
        <v>0</v>
      </c>
      <c r="E31" s="97"/>
      <c r="F31" s="93"/>
    </row>
    <row r="32" spans="1:6" ht="15">
      <c r="A32" s="77"/>
      <c r="B32" s="98"/>
      <c r="C32" s="95"/>
      <c r="D32" s="96"/>
      <c r="E32" s="97"/>
      <c r="F32" s="93"/>
    </row>
    <row r="33" spans="1:6" ht="15">
      <c r="A33" s="77"/>
      <c r="B33" s="89">
        <v>4</v>
      </c>
      <c r="C33" s="90" t="s">
        <v>80</v>
      </c>
      <c r="D33" s="99">
        <v>1.31</v>
      </c>
      <c r="E33" s="97"/>
      <c r="F33" s="93"/>
    </row>
    <row r="34" spans="1:6" ht="15">
      <c r="A34" s="77"/>
      <c r="B34" s="98"/>
      <c r="C34" s="95"/>
      <c r="D34" s="96"/>
      <c r="E34" s="97"/>
      <c r="F34" s="93"/>
    </row>
    <row r="35" spans="1:6" ht="15">
      <c r="A35" s="77"/>
      <c r="B35" s="89">
        <v>5</v>
      </c>
      <c r="C35" s="90" t="s">
        <v>81</v>
      </c>
      <c r="D35" s="104">
        <v>5</v>
      </c>
      <c r="E35" s="97"/>
      <c r="F35" s="93"/>
    </row>
    <row r="36" spans="1:6" ht="15.75">
      <c r="A36" s="77"/>
      <c r="B36" s="98"/>
      <c r="C36" s="95"/>
      <c r="D36" s="105"/>
      <c r="E36" s="97"/>
      <c r="F36" s="77"/>
    </row>
    <row r="37" spans="1:6" ht="15.75">
      <c r="A37" s="77"/>
      <c r="B37" s="106" t="s">
        <v>64</v>
      </c>
      <c r="C37" s="107" t="s">
        <v>82</v>
      </c>
      <c r="D37" s="108">
        <f>ROUND((((1+(D18%+D29%+D30%+D31%))*(1+D33%)*(1+D35%)/(1-D23%))-(1))*100,2)</f>
        <v>15</v>
      </c>
      <c r="E37" s="97"/>
      <c r="F37" s="93"/>
    </row>
    <row r="38" ht="24" customHeight="1"/>
    <row r="39" ht="6" customHeight="1"/>
    <row r="40" spans="2:4" ht="15">
      <c r="B40" s="109"/>
      <c r="C40" s="83"/>
      <c r="D40" s="84"/>
    </row>
    <row r="41" spans="2:4" ht="15">
      <c r="B41" s="110"/>
      <c r="D41" s="85"/>
    </row>
    <row r="42" spans="2:4" ht="15">
      <c r="B42" s="110"/>
      <c r="D42" s="85"/>
    </row>
    <row r="43" spans="2:4" ht="15">
      <c r="B43" s="110"/>
      <c r="D43" s="85"/>
    </row>
    <row r="44" spans="2:4" ht="11.25" customHeight="1">
      <c r="B44" s="111" t="s">
        <v>83</v>
      </c>
      <c r="D44" s="85"/>
    </row>
    <row r="45" spans="2:4" ht="11.25" customHeight="1">
      <c r="B45" s="111" t="s">
        <v>84</v>
      </c>
      <c r="D45" s="85"/>
    </row>
    <row r="46" spans="2:4" ht="11.25" customHeight="1">
      <c r="B46" s="111" t="s">
        <v>85</v>
      </c>
      <c r="D46" s="85"/>
    </row>
    <row r="47" spans="2:4" ht="11.25" customHeight="1">
      <c r="B47" s="111" t="s">
        <v>86</v>
      </c>
      <c r="D47" s="85"/>
    </row>
    <row r="48" spans="2:4" ht="11.25" customHeight="1">
      <c r="B48" s="111" t="s">
        <v>87</v>
      </c>
      <c r="D48" s="85"/>
    </row>
    <row r="49" spans="2:4" ht="11.25" customHeight="1">
      <c r="B49" s="111" t="s">
        <v>88</v>
      </c>
      <c r="D49" s="85"/>
    </row>
    <row r="50" spans="2:4" ht="11.25" customHeight="1">
      <c r="B50" s="112" t="s">
        <v>89</v>
      </c>
      <c r="C50" s="101"/>
      <c r="D50" s="102"/>
    </row>
  </sheetData>
  <sheetProtection selectLockedCells="1" selectUnlockedCells="1"/>
  <mergeCells count="6">
    <mergeCell ref="A9:E9"/>
    <mergeCell ref="A10:N11"/>
    <mergeCell ref="B13:D13"/>
    <mergeCell ref="B15:B16"/>
    <mergeCell ref="C15:C16"/>
    <mergeCell ref="D15:D16"/>
  </mergeCells>
  <printOptions/>
  <pageMargins left="1.2993055555555555" right="0.5118055555555555" top="0.7875" bottom="0.78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charles.mizrahi</dc:creator>
  <cp:keywords/>
  <dc:description/>
  <cp:lastModifiedBy/>
  <cp:lastPrinted>2021-03-16T19:22:13Z</cp:lastPrinted>
  <dcterms:created xsi:type="dcterms:W3CDTF">2012-01-20T00:35:36Z</dcterms:created>
  <dcterms:modified xsi:type="dcterms:W3CDTF">2021-03-16T20:29:02Z</dcterms:modified>
  <cp:category/>
  <cp:version/>
  <cp:contentType/>
  <cp:contentStatus/>
  <cp:revision>1</cp:revision>
</cp:coreProperties>
</file>