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" sheetId="1" r:id="rId1"/>
    <sheet name="Plan1" sheetId="2" r:id="rId2"/>
    <sheet name="Plan2" sheetId="3" r:id="rId3"/>
    <sheet name="Plan3" sheetId="4" r:id="rId4"/>
    <sheet name="Plan4" sheetId="5" r:id="rId5"/>
  </sheets>
  <definedNames>
    <definedName name="_xlnm.Print_Area" localSheetId="0">'PLANILHA'!$A$1:$I$65</definedName>
    <definedName name="_xlnm.Print_Titles" localSheetId="0">'PLANILHA'!$3:$11</definedName>
    <definedName name="Excel_BuiltIn_Print_Area" localSheetId="0">'PLANILHA'!$A$1:$I$65</definedName>
    <definedName name="Excel_BuiltIn_Print_Titles" localSheetId="0">'PLANILHA'!$3:$11</definedName>
  </definedNames>
  <calcPr fullCalcOnLoad="1"/>
</workbook>
</file>

<file path=xl/sharedStrings.xml><?xml version="1.0" encoding="utf-8"?>
<sst xmlns="http://schemas.openxmlformats.org/spreadsheetml/2006/main" count="253" uniqueCount="181">
  <si>
    <t>Construção de salas Escola Municipal  Ignácio Hugo de Souza ( ensino fundamental)</t>
  </si>
  <si>
    <t xml:space="preserve"> EMOP Ano referência :12/2020</t>
  </si>
  <si>
    <t>Item</t>
  </si>
  <si>
    <t>Código</t>
  </si>
  <si>
    <t>Descrição</t>
  </si>
  <si>
    <t>Unidade</t>
  </si>
  <si>
    <t>Quantidade</t>
  </si>
  <si>
    <t>R$ Unitário</t>
  </si>
  <si>
    <t>R$</t>
  </si>
  <si>
    <t>Memorial</t>
  </si>
  <si>
    <t>1.0</t>
  </si>
  <si>
    <t>Serviços Preliminares</t>
  </si>
  <si>
    <t>1.1</t>
  </si>
  <si>
    <t>03.001.0001-B</t>
  </si>
  <si>
    <t>ESCAVAÇÃO MANUAL DE VALA/CAVA EM MATERIAL DE 1ª CATEGORIA (A AREIA,ARGILA OU PICARRA),ATÉ 1,50M DE PROFUNDIDADE,EXCLUSIVE ESCORAMENTO E ESGOTAMENTO</t>
  </si>
  <si>
    <t>M3</t>
  </si>
  <si>
    <t xml:space="preserve">  1m x 1m x 1m x 14 um</t>
  </si>
  <si>
    <t>1.2</t>
  </si>
  <si>
    <t>03.013.0001-B</t>
  </si>
  <si>
    <t>REATERRO DE VALA/CAVA COMPACTADA A MACO,EM CAMADAS DE 30CM DE ESPESSURA MAXIMA,COM MATERIAL DE BOA QUALIDADE,EXCLUSIVEESTE</t>
  </si>
  <si>
    <t>80% do valor do item escavação</t>
  </si>
  <si>
    <t>1.3</t>
  </si>
  <si>
    <t>02.001.0003-A</t>
  </si>
  <si>
    <t>TAPUME DE VEDACAO OU PROTECAO,EXECUTADO COM CHAPAS DE MADEIRA COMPENSADA,RESINADA,LISA,DE COLAGEM FENOLICA,A PROVA D'AGUA,COM 2,20X1,10M E 10MM DE ESPESSURA,PREGADAS EM PECAS DE MADEIRA DE 3¬ DE 3"X3" HORIZONTAIS E VERTICAIS A CADA 1,22M,EXCLUSIVE PINTURA,COM REAPROVEITAMENTO 10 VEZES DE TODAS AS PECAS DE MADEIRA</t>
  </si>
  <si>
    <t>M2</t>
  </si>
  <si>
    <t>area: perímetro: (9,5m +5m+13m+19m) x altura: 2,20m</t>
  </si>
  <si>
    <t>2.0</t>
  </si>
  <si>
    <t>Alvenaria</t>
  </si>
  <si>
    <t>2.1</t>
  </si>
  <si>
    <t>12.003.0180-B</t>
  </si>
  <si>
    <t>ALVENARIA DE TIJOLOS CERÂMICOS FURADOS 10X20X20CM ASSENTES COM ARGAMASSA DE CIMENTO,CAL HIDRATADA ADITIVADA E AREIA,NO TRACO 1:1:8,EM PAREDES DE MEIA VEZ(0,10M),DE SUPERFÍCIE CORRIDA,ATÉ 3,00M DE ALTURA E MEDIDA PELA AREA REAL</t>
  </si>
  <si>
    <t>(8,8 m x 3,35m) x 1un + (8,8m x 4m)x 2un + (10,45m x 2un x 4m) + Jardineira: (3,65m x 2un ) x 0,5m</t>
  </si>
  <si>
    <t>3.0</t>
  </si>
  <si>
    <t>Esquadrias</t>
  </si>
  <si>
    <t>3.1</t>
  </si>
  <si>
    <t>14.006.0010-A</t>
  </si>
  <si>
    <t>PORTA DE MADEIRA DE LEI EM COMPENSADO DE 80X210X3CM FOLHEADANAS 2 FACES,ADUELA DE 13X3CM E ALIZARES DE 5X2CM,EXCLUSIVEFERRAGENS.FORNECIMENTO E COLOCACAO</t>
  </si>
  <si>
    <t>UN</t>
  </si>
  <si>
    <t>2 unidades</t>
  </si>
  <si>
    <t>3.2</t>
  </si>
  <si>
    <t>14.007.0057-A</t>
  </si>
  <si>
    <t>FERRAGENS P/PORTA MADEIRA,1 FOLHA DE ABRIR,INTERNA,CONSTANDODE FORNEC.S/COLOC.,DE:-FECHADURA SIMPLES,RETANGULAR ACABAM.CROMADO ACETINADO;-MAÇANETA TIPO ALAVANCA,ACABAMENTO CROMADO ACETINADO;-ROSETA CIRCULAR EM LATÃO LAMINADO ACABAMENTO CROMADO ACETINADO;-3 DOBRADIÇAS DE FERRO GALVANIZ.DE 3"X2.1/2",COM PINO E BOLAS DE LATÃO</t>
  </si>
  <si>
    <t>3.3</t>
  </si>
  <si>
    <t>14.004.0020-A</t>
  </si>
  <si>
    <t>VIDRO PLANO TRANSPARENTE,COMUM,DE 5MM DE ESPESSURA.FORNECIMENTO E COLOCAÇÃO</t>
  </si>
  <si>
    <t>4 un x (1,2m x 1,6m) +  4 um x  (3,0m x 0,8m)</t>
  </si>
  <si>
    <t>3.4</t>
  </si>
  <si>
    <t>14.006.0426-A</t>
  </si>
  <si>
    <t>JANELA DE MADEIRA DE LEI DE ABRIR OU CORRER,PARA VIDRO,COM 3CM DE ESPESSURA,EXCLUSIVE FERRAGENS E GUARNICÃO.FORNECIMENTOE COLOCACAO</t>
  </si>
  <si>
    <t>3.5</t>
  </si>
  <si>
    <t>14.007.0145-A</t>
  </si>
  <si>
    <t>FERRAGENS P/JANELA DE MADEIRA,DE CORRER,EM 2 FOLHAS,CONSTANDO DE FORNECIMENTO SEM COLOCACAO,DE:-4 RODIZIOS DE LATAO C/ROLAMENTOS(6MM),P/TRILHOS;-3,00M DE TRILHO DE ALUMINIO,TAMANHO3,00MX1/4"X1/4";-2 CONCHAS SIMPLES LATAO, FORMA RETANGULAR,S/FURO E PARTE CENTRAL EM BAIXO RELEVO,ACABAMENTO CROMADO</t>
  </si>
  <si>
    <t>8 un</t>
  </si>
  <si>
    <t>3.6</t>
  </si>
  <si>
    <t>14.002.0132-A</t>
  </si>
  <si>
    <t>GRADE DE FERRO COM MONTANTES DE BARRAS CHATAS DE  2"X3/8" ACADA 2,00M E BARRAS CHATAS DE 1.1/2"X3/8" A CADA 10CM, INTERCALADAS POR PEQUENAS BARRAS CHATAS DE 1.1/2"X3/8" A CADA 5CM,EXCLUSIVE BALDRAME DE CONCRETO.FORNECIMENTO E COLOCACAO</t>
  </si>
  <si>
    <t>4.0</t>
  </si>
  <si>
    <t>Revestimento</t>
  </si>
  <si>
    <t>4.1</t>
  </si>
  <si>
    <t>13.330.0075-A</t>
  </si>
  <si>
    <t>REVESTIMENTO DE PISO COM LADRILHO CERÂMICO,ANTIDERRAPANTE,40X40CM,SUJEITO A TRÁFEGO INTENSO,RESISTÊNCIA A ABRASÃO P.E.I.-IV,ASSENTES EM SUPERFÍCIE COM NATA DE CIMENTO SOBRE ARGAMASSA DE CIMENTO,AREIA E SAIBRO,NO TRAÇO 1:3:3,REJUNTAMENTO COM CIMENTO BRANCO E CORANTE</t>
  </si>
  <si>
    <t>sala 1: 42,50m² + sala 2: 42,50m² + varanda: 22, 47m²</t>
  </si>
  <si>
    <t>4.2</t>
  </si>
  <si>
    <t>13.330.0101-A</t>
  </si>
  <si>
    <t>RODAPÉ COM LADRILHO CERÂMICO,COM 7,5 A 10CM DE ALTURA,ASSENTES CONFORME ITEM 13.025.0058</t>
  </si>
  <si>
    <t>M</t>
  </si>
  <si>
    <t>varanda :10,45m + salas:  (8,5m x 4un) + ( 5m x 4un)</t>
  </si>
  <si>
    <t>4.3</t>
  </si>
  <si>
    <t>13.348.0070-A</t>
  </si>
  <si>
    <t>SOLEIRA EM GRANITO CINZA ANDORINHA,ESPESSURA DE 3CM,COM 2 POLIMENTOS,LARGURA DE 13CM,ASSENTADO COM ARGAMASSA DE CIMENTO,SAIBRO E AREIA, NO TRACO 1:2:2, E REJUNTAMENTO COM CIMENTOBRANCO E CORANTE</t>
  </si>
  <si>
    <t>(2 un x 0,8m )+ varanda: 10,45m +10,45m +2,15m +2,15m</t>
  </si>
  <si>
    <t>4.4</t>
  </si>
  <si>
    <t>13.003.0001-A</t>
  </si>
  <si>
    <t>REVESTIMENTO INTERNO,DE UMA VEZ,MASSA UNICA OU EMBOÇO PAULISTA COM ARGAMASSA DE CIMENTO,CAL,SAIBRO MACIO E AREIA FINA,NOTRACO 1:4:4:4, ESPESSURA DE 2CM ACABAMENTO CAMURCADO, APLICADO SOBRE SUPERFICIE CHAPISCADA, EXCLUSIVE CHAPISCO</t>
  </si>
  <si>
    <t>(5m +5m + 5 m + 5m + 8,5m+8,5m+8,5m+8,5m) x 3,35m</t>
  </si>
  <si>
    <t>4.5</t>
  </si>
  <si>
    <t>13.001.0010-B</t>
  </si>
  <si>
    <t>CHAPISCO EM SUPERFÍCIE DE CONCRETO OU ALVENARIA,COM ARGAMASSA DE CIMENTO E AREIA,NO TRAÇO 1:3,ESPESSURA DE 9MM</t>
  </si>
  <si>
    <t xml:space="preserve">(5m +5m + 5 m + 5m + 8,5m+8,5m+8,5m+8,5m) x 3,35m </t>
  </si>
  <si>
    <t>4.6</t>
  </si>
  <si>
    <t>13.002.0011-B</t>
  </si>
  <si>
    <t>REVESTIMENTO EXTERNO,DE UMA VEZ,COM ARGAMASSA DE CIMENTO,SAIBRO MACIO E AREIA FINA,NO TRAÇO 1:3:3,COM ESPESSURA DE 2,5CM,INCLUSIVE CHAPISCO DE CIMENTO E AREIA,NO TRACO 1:3,COM ESPESSURA DE 9MM</t>
  </si>
  <si>
    <t>(8,80m x 2 un x 4m) + (10,45m x 2un) x 4m +Jardineira: (3,55m x 2un ) x 0,5m</t>
  </si>
  <si>
    <t>4.7</t>
  </si>
  <si>
    <t>11.013.0003-B</t>
  </si>
  <si>
    <t>VERGAS DE CONCRETO ARMADO PARA ALVENARIA,COM APROVEITAMENTODA MADEIRA POR 10 VEZES</t>
  </si>
  <si>
    <t>portas e janelas: (0,8m +0,8m+0,2m+0,2m + 1,6m +1,6m+1,6m+1,6m+1,2m+3m +0,4m+3m +0,4m) x 0,1m x 0,1m</t>
  </si>
  <si>
    <t>4.8</t>
  </si>
  <si>
    <t>13.301.0125-B</t>
  </si>
  <si>
    <t>CONTRAPISO,BASE OU CAMADA REGULARIZADORA,EXECUTADA COM ARGAMASSA DE CIMENTO E AREIA,NO TRACO 1:4,NA ESPESSURA DE 3CM</t>
  </si>
  <si>
    <t>sala 1: 42,5m + sala 2: 42,5m² + varanda: 22,47m²</t>
  </si>
  <si>
    <t>5.0</t>
  </si>
  <si>
    <t>Estrutura</t>
  </si>
  <si>
    <t>5.1</t>
  </si>
  <si>
    <t>11.013.0070-B</t>
  </si>
  <si>
    <t>CONCRETO ARMADO,FCK=20MPA,INCLUINDO MATERIAIS PARA 1,00M3 DECONCRETO (IMPORTADO DE USINA) ADENSADO E COLOCADO,14,00M2 DE AREA MOLDADA,FORMAS E ESCORAMENTO CONFORME ITENS 11.004.0022</t>
  </si>
  <si>
    <t xml:space="preserve"> pilares: 0,12m x 0,3m x 14 un x 3,35m + vigas e cintas:  (0,3m x 0,15m x 60m) x 2un + sapatas: 0,8m x 0,8m x 0,4m x 14 un </t>
  </si>
  <si>
    <t>5.2</t>
  </si>
  <si>
    <t>11.001.0001-B</t>
  </si>
  <si>
    <t>CONCRETO DOSADO RACIONALMENTE PARA UMA RESISTENCIA CARACTERISTICA A COMPRESSAO DE 10MPA,COMPREENDENDO APENAS O FORNECIMENTO DOS MATERIAIS,INCLUSIVE 5% DE PERDAS</t>
  </si>
  <si>
    <t>sapatas: (1m x 1m x 0,05m x 14 un)+ cintas: (0,15m x 0,05m x 60m)</t>
  </si>
  <si>
    <t>6.0</t>
  </si>
  <si>
    <t>Equipamentos elétricos</t>
  </si>
  <si>
    <t>6.1</t>
  </si>
  <si>
    <t>15.019.0030-A</t>
  </si>
  <si>
    <t>INTERRUPTOR DE EMBUTIR COM 3 TECLAS SIMPLES FOSFORESCENTES EPLACA.FORNECIMENTO E COLOCACAO</t>
  </si>
  <si>
    <t xml:space="preserve">   sala 1: 1 un+ sala 2: 1 un </t>
  </si>
  <si>
    <t>6.2</t>
  </si>
  <si>
    <t>15.019.0025-A</t>
  </si>
  <si>
    <t>INTERRUPTOR DE EMBUTIR COM 2 TECLAS SIMPLES FOSFORESCENTES EPLACA.FORNECIMENTO E COLOCACAO</t>
  </si>
  <si>
    <t>varanda: 1 un</t>
  </si>
  <si>
    <t>6.3</t>
  </si>
  <si>
    <t>15.015.0055-A</t>
  </si>
  <si>
    <t>INSTALACAO DE UM CONJUNTO DE 3 PONTOS DE LUZ,EMBUTIDO NA LAJE,EQUIVALENTE A 6 VARAS DE ELETRODUTO DE PVC RIGIDO DE 1/2",50,00M DE FIO 2,5MM2,CAIXAS,CONEXOES,LUVAS,CURVA E INTERRUPTOR DE EMBUTIR COM PLACA FOSFORESCENTE,INCLUSIVE ABERTURA E FECHAMENTO DE RASGO EM ALVENARIA</t>
  </si>
  <si>
    <t xml:space="preserve">sala 1: 1 un+ sala 2: 1 un </t>
  </si>
  <si>
    <t>6.4</t>
  </si>
  <si>
    <t>18.027.0315-A</t>
  </si>
  <si>
    <t>LUMINARIA DE SOBREPOR,FIXADA EM LAJE OU FORRO,TIPO CALHA,CHANFRADA OU PRISMATICA,ESMALTADA,COMPLETA,EQUIPADA COM REATORELETRONICO DE ALTO FATOR DE POTENCIA(AFP&gt;=0,92)E LAMPADA FLUORESCENTE DE 2X40W.FORNECIMENTO E COLOCACAO</t>
  </si>
  <si>
    <t xml:space="preserve">             sala 1 : 3 un + sala 2: 3 un + varanda: 2 um</t>
  </si>
  <si>
    <t>6.5</t>
  </si>
  <si>
    <t>15.015.0265-A</t>
  </si>
  <si>
    <t>INSTALAÇÃO DE PONTO DE TOMADA,EMBUTIDO NA ALVENARIA,EQUIVALENTE A 2 VARAS DE ELETRODUTO DE PVC RIGIDO DE 1/2",12,00M DE FIO 2,5MM2,CAIXAS,CONEXOES E TOMADA,DE EMBUTIR 2P+T,20A,COMPLACA FOSFORESCENTE,INCLUSIVE ABERTURA E FECHAMENTO DE RASGOEM ALVENARIA</t>
  </si>
  <si>
    <t xml:space="preserve">sala 1: 4 un + sala 2:  4 um </t>
  </si>
  <si>
    <t>6.6</t>
  </si>
  <si>
    <t>15.007.0410-A</t>
  </si>
  <si>
    <t>QUADRO DE DISTRIBUICAO DE ENERGIA PARA DISJUNTORES TERMO-MAGNETICOS UNIPOLARES,DE SOBREPOR,COM PORTA E BARRAMENTOS DE FASE,NEUTRO E TERRA,PARA INSTALACAO DE ATE 12 DISJUNTORES SEMDISPOSITIVO PARA CHAVE GERAL.FORNECIMENTO E COLOCACAO</t>
  </si>
  <si>
    <t>1 um</t>
  </si>
  <si>
    <t>7.0</t>
  </si>
  <si>
    <t>Pintura</t>
  </si>
  <si>
    <t>7.1</t>
  </si>
  <si>
    <t>17.017.0169-A</t>
  </si>
  <si>
    <t>PINTURA INTERNA OU EXTERNA SOBRE MADEIRA NOVA,COM ESMALTE SINTETICO ALTO BRILHO OU ACETINADO,UMA DEMÃO DE VERNIZ ISOLANTE INCOLOR,UMA DEMÃO DE FUNDO SINTETICO NIVELADOR,UMA DEMÃO DE MASSA PARA MADEIRA,INCLUSIVE LIXAMENTO E REMOCÃO DE PÓ E DUAS DEMÃOS DE ACABAMENTO</t>
  </si>
  <si>
    <t>Portas 0,8 m: 2un x 2,10x 0,8m x 2,5 unidades + janelas( 4 un x (1,2m x 1,6m) +  4 un x  (3,0m x 0,8m) )x 2 lados</t>
  </si>
  <si>
    <t>7.2</t>
  </si>
  <si>
    <t>17.018.0020-A</t>
  </si>
  <si>
    <t>PINTURA COM TINTA LATEX,CLASSIFICAÇÃO ECONÔMICA (NBR 15079),FOSCO AVELUDADA EM REVESTIMENTO LISO,INTERIOR,ACABAMENTO PADRÃO,EM DUAS DEMÃOS SOBRE A SUPERFÍCIE PREPARADA,CONFORME O ITEM 17.018.0010,EXCLUSIVE ESTE PREPARO</t>
  </si>
  <si>
    <t>7.3</t>
  </si>
  <si>
    <t>17.018.0080-A</t>
  </si>
  <si>
    <t>PINTURA COM TINTA LATEX,CLASSIFICACAO STANDARD (NBR 15079),PARA EXTERIOR,INCLUSIVE LIXAMENTOS,LIMPEZA,UMA DEMAO DE SELADOR ACRÍLICO E DUAS DEMÃOS DE ACABAMENTO</t>
  </si>
  <si>
    <t>(8,80m x 2 un x 4m) + (10,45m x 2un) x 4m +Jardineira: (3,65m x 2un ) x 0,5m</t>
  </si>
  <si>
    <t>8.0</t>
  </si>
  <si>
    <t>Cobertura</t>
  </si>
  <si>
    <t>8.1</t>
  </si>
  <si>
    <t>16.001.0051-A</t>
  </si>
  <si>
    <t>MADEIRAMENTO PARA COBERTURA EM DUAS AGUAS EM TELHAS CERAMICAS,CONSTITUIDO DE CUMEEIRA E TERCAS DE 3"X4.1/2",CAIBROS DE 3"X1.1/2",RIPAS DE 1,5X4CM,TUDO EM MADEIRA APARELHADA,SEM TESOURA OU PONTALETE,MEDIDO PELA AREA REAL DO MADEIRAMENTO.FORNECIMENTO E COLOCACAO</t>
  </si>
  <si>
    <t>inclinação adotada:  34% : h= 0,34m x 5m = 1,7m : x² = (1,7m)² +(5m)² ; x= 5,28m: A= x.8,80m x 2un = 5,28m x 10,95m x 2 un = 115,63m²</t>
  </si>
  <si>
    <t>8.2</t>
  </si>
  <si>
    <t>16.002.0012-A</t>
  </si>
  <si>
    <t>COBERTURA EM TELHA CERAMICA PORTUGUESA OU ROMANA,EXCLUSIVE CUMEEIRA E MADEIRAMENTO MEDIDA PELA ÁREA REAL DE COBERTURA.FORNECIMENTO E COLOCAÇÃO</t>
  </si>
  <si>
    <t>8.3</t>
  </si>
  <si>
    <t>16.002.0015-A</t>
  </si>
  <si>
    <t>CUMEEIRA PARA COBERTURA EM TELHAS FRANCESAS,COLONIAIS,ROMANAOU PORTUGUESA.FORNECIMENTO E COLOCACAO</t>
  </si>
  <si>
    <t>8,80m</t>
  </si>
  <si>
    <t>8.4</t>
  </si>
  <si>
    <t>16.004.0050-A</t>
  </si>
  <si>
    <t>CALHA DE BEIRAL,SEMI-CIRCULAR DE PVC,DN 125,EXCLUSIVE CONDUTORES (VIDE ITEM 16.004.0055).FORNECIMENTO E COLOCACAO</t>
  </si>
  <si>
    <t>8.5</t>
  </si>
  <si>
    <t>11.030.0080-A</t>
  </si>
  <si>
    <t>LAJE PRE-MOLDADA BETA 16,PARA SOBRECARGA DE 3,5KN/M2 E VAO DE 5,20M,CONSIDERANDO VIGOTAS,TIJOLOS E ARMADURA NEGATIVA,INCLUSIVE CAPEAMENTO DE 4CM DE ESPESSURA,COM CONCRETO FCK=20MPAE ESCORAMENTO.FORNECIMENTO E MONTAGEM DO CONJUNTO</t>
  </si>
  <si>
    <t>sala1 : 42,05m² + sala 2: 42,05m²</t>
  </si>
  <si>
    <t xml:space="preserve">TOTAL </t>
  </si>
  <si>
    <t>BDI (22,23%)</t>
  </si>
  <si>
    <t>TOTAL COM BDI</t>
  </si>
  <si>
    <t>ITEM  / DESCRIÇÃO</t>
  </si>
  <si>
    <t>DIAS</t>
  </si>
  <si>
    <t>SERVIÇOS PRELIMINARES E DIVERSOS</t>
  </si>
  <si>
    <t>ALVENARIA</t>
  </si>
  <si>
    <t>ESQUADRIA</t>
  </si>
  <si>
    <t>REVESTIMENTO</t>
  </si>
  <si>
    <t xml:space="preserve">ESTRUTURAS </t>
  </si>
  <si>
    <t>EQUIPAMENTOS ELÉTRICOS</t>
  </si>
  <si>
    <t xml:space="preserve">7.0 </t>
  </si>
  <si>
    <t>PINTURA</t>
  </si>
  <si>
    <t>COBERTURA</t>
  </si>
  <si>
    <t>SERVIÇOS PRELIMINARES</t>
  </si>
  <si>
    <t>APARELHOS E INSTALAÇÕES SANITÁRIOS</t>
  </si>
  <si>
    <t>ESQUADRIAS</t>
  </si>
  <si>
    <t>DIVISÓRIAS</t>
  </si>
  <si>
    <t>REVESTIMENTOS</t>
  </si>
  <si>
    <t>ESTRUTURA</t>
  </si>
  <si>
    <t>EQ. ELÉTRICOS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</si>
</sst>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&quot;R$ &quot;* #,##0.00_-;&quot;-R$ &quot;* #,##0.00_-;_-&quot;R$ &quot;* \-??_-;_-@_-"/>
    <numFmt numFmtId="166" formatCode="@"/>
    <numFmt numFmtId="167" formatCode="0.00"/>
    <numFmt numFmtId="168" formatCode="_-[$R$-416]\ * #,##0.00_-;\-[$R$-416]\ * #,##0.00_-;_-[$R$-416]\ * \-??_-;_-@_-"/>
    <numFmt numFmtId="169" formatCode="_-* #,##0.00_-;\-* #,##0.00_-;_-* \-??_-;_-@_-"/>
  </numFmts>
  <fonts count="21">
    <font>
      <sz val="10"/>
      <color indexed="8"/>
      <name val="Arial"/>
      <family val="2"/>
    </font>
    <font>
      <sz val="10"/>
      <name val="Arial"/>
      <family val="0"/>
    </font>
    <font>
      <sz val="9"/>
      <name val="Arial"/>
      <family val="2"/>
    </font>
    <font>
      <sz val="10"/>
      <name val="Arial Narrow"/>
      <family val="2"/>
    </font>
    <font>
      <sz val="9"/>
      <color indexed="9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name val="Arial "/>
      <family val="2"/>
    </font>
    <font>
      <sz val="9"/>
      <color indexed="8"/>
      <name val="Arial"/>
      <family val="2"/>
    </font>
    <font>
      <sz val="9.5"/>
      <name val="Arial"/>
      <family val="2"/>
    </font>
    <font>
      <b/>
      <sz val="10"/>
      <color indexed="8"/>
      <name val="Arial"/>
      <family val="2"/>
    </font>
    <font>
      <b/>
      <sz val="10"/>
      <name val="Arial Narrow"/>
      <family val="2"/>
    </font>
    <font>
      <sz val="10"/>
      <color indexed="48"/>
      <name val="Arial Narrow"/>
      <family val="2"/>
    </font>
    <font>
      <sz val="10"/>
      <color indexed="8"/>
      <name val="Times New Roman"/>
      <family val="1"/>
    </font>
    <font>
      <sz val="10"/>
      <color indexed="9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48"/>
      <name val="Arial"/>
      <family val="2"/>
    </font>
    <font>
      <sz val="10"/>
      <color indexed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22"/>
      </right>
      <top style="thick">
        <color indexed="8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22"/>
      </right>
      <top>
        <color indexed="63"/>
      </top>
      <bottom style="thick">
        <color indexed="8"/>
      </bottom>
    </border>
    <border>
      <left style="medium">
        <color indexed="22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22"/>
      </right>
      <top>
        <color indexed="63"/>
      </top>
      <bottom style="thin">
        <color indexed="8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248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left" vertical="center" wrapText="1"/>
    </xf>
    <xf numFmtId="164" fontId="1" fillId="2" borderId="0" xfId="0" applyFont="1" applyFill="1" applyAlignment="1">
      <alignment horizontal="center" vertical="center"/>
    </xf>
    <xf numFmtId="165" fontId="2" fillId="2" borderId="0" xfId="17" applyFont="1" applyFill="1" applyBorder="1" applyAlignment="1" applyProtection="1">
      <alignment horizontal="center" vertical="center"/>
      <protection/>
    </xf>
    <xf numFmtId="165" fontId="2" fillId="0" borderId="0" xfId="17" applyFont="1" applyFill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 horizontal="center" vertical="center" wrapText="1"/>
      <protection locked="0"/>
    </xf>
    <xf numFmtId="164" fontId="1" fillId="0" borderId="0" xfId="0" applyFont="1" applyAlignment="1" applyProtection="1">
      <alignment vertical="top"/>
      <protection locked="0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horizontal="left" vertical="center" wrapText="1"/>
    </xf>
    <xf numFmtId="164" fontId="4" fillId="2" borderId="0" xfId="0" applyFont="1" applyFill="1" applyAlignment="1">
      <alignment horizontal="center" vertical="center"/>
    </xf>
    <xf numFmtId="165" fontId="4" fillId="2" borderId="0" xfId="17" applyFont="1" applyFill="1" applyBorder="1" applyAlignment="1" applyProtection="1">
      <alignment horizontal="center" vertical="center"/>
      <protection/>
    </xf>
    <xf numFmtId="164" fontId="5" fillId="0" borderId="0" xfId="0" applyFont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vertical="top"/>
      <protection locked="0"/>
    </xf>
    <xf numFmtId="164" fontId="6" fillId="2" borderId="0" xfId="18" applyFont="1" applyFill="1" applyBorder="1" applyAlignment="1" applyProtection="1">
      <alignment horizontal="center" vertical="center"/>
      <protection/>
    </xf>
    <xf numFmtId="166" fontId="2" fillId="2" borderId="0" xfId="18" applyNumberFormat="1" applyFont="1" applyFill="1" applyBorder="1" applyAlignment="1" applyProtection="1">
      <alignment horizontal="center" vertical="center"/>
      <protection/>
    </xf>
    <xf numFmtId="164" fontId="2" fillId="2" borderId="0" xfId="18" applyFont="1" applyFill="1" applyBorder="1" applyAlignment="1" applyProtection="1">
      <alignment horizontal="left" vertical="center" wrapText="1"/>
      <protection/>
    </xf>
    <xf numFmtId="164" fontId="2" fillId="2" borderId="0" xfId="18" applyFont="1" applyFill="1" applyBorder="1" applyAlignment="1" applyProtection="1">
      <alignment horizontal="center" vertical="center"/>
      <protection/>
    </xf>
    <xf numFmtId="164" fontId="4" fillId="2" borderId="0" xfId="0" applyFont="1" applyFill="1" applyAlignment="1" applyProtection="1">
      <alignment horizontal="center" vertical="center"/>
      <protection locked="0"/>
    </xf>
    <xf numFmtId="165" fontId="4" fillId="2" borderId="0" xfId="17" applyFont="1" applyFill="1" applyBorder="1" applyAlignment="1" applyProtection="1">
      <alignment horizontal="center" vertical="center"/>
      <protection locked="0"/>
    </xf>
    <xf numFmtId="164" fontId="5" fillId="2" borderId="0" xfId="18" applyFont="1" applyFill="1" applyBorder="1" applyAlignment="1" applyProtection="1">
      <alignment horizontal="center" vertical="center" wrapText="1"/>
      <protection/>
    </xf>
    <xf numFmtId="164" fontId="5" fillId="2" borderId="0" xfId="18" applyFont="1" applyFill="1" applyBorder="1" applyAlignment="1" applyProtection="1">
      <alignment vertical="center"/>
      <protection/>
    </xf>
    <xf numFmtId="164" fontId="3" fillId="2" borderId="0" xfId="18" applyFont="1" applyFill="1" applyBorder="1" applyAlignment="1" applyProtection="1">
      <alignment vertical="center"/>
      <protection/>
    </xf>
    <xf numFmtId="164" fontId="4" fillId="2" borderId="0" xfId="18" applyFont="1" applyFill="1" applyBorder="1" applyAlignment="1" applyProtection="1">
      <alignment horizontal="center" vertical="center"/>
      <protection/>
    </xf>
    <xf numFmtId="165" fontId="4" fillId="2" borderId="0" xfId="17" applyFont="1" applyFill="1" applyBorder="1" applyAlignment="1" applyProtection="1">
      <alignment vertical="center"/>
      <protection/>
    </xf>
    <xf numFmtId="165" fontId="7" fillId="2" borderId="0" xfId="17" applyFont="1" applyFill="1" applyBorder="1" applyAlignment="1" applyProtection="1">
      <alignment vertical="center"/>
      <protection/>
    </xf>
    <xf numFmtId="165" fontId="2" fillId="2" borderId="0" xfId="17" applyFont="1" applyFill="1" applyBorder="1" applyAlignment="1" applyProtection="1">
      <alignment vertical="center"/>
      <protection/>
    </xf>
    <xf numFmtId="165" fontId="7" fillId="2" borderId="0" xfId="17" applyFont="1" applyFill="1" applyBorder="1" applyAlignment="1" applyProtection="1">
      <alignment horizontal="center" vertical="center"/>
      <protection/>
    </xf>
    <xf numFmtId="164" fontId="8" fillId="0" borderId="0" xfId="0" applyFont="1" applyBorder="1" applyAlignment="1">
      <alignment horizontal="left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1" xfId="0" applyFont="1" applyBorder="1" applyAlignment="1" applyProtection="1">
      <alignment horizontal="left" vertical="center" wrapText="1"/>
      <protection locked="0"/>
    </xf>
    <xf numFmtId="164" fontId="2" fillId="0" borderId="2" xfId="0" applyFont="1" applyBorder="1" applyAlignment="1" applyProtection="1">
      <alignment horizontal="center" vertical="center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2" fillId="2" borderId="2" xfId="0" applyFont="1" applyFill="1" applyBorder="1" applyAlignment="1" applyProtection="1">
      <alignment horizontal="center" vertical="center"/>
      <protection locked="0"/>
    </xf>
    <xf numFmtId="165" fontId="2" fillId="2" borderId="2" xfId="17" applyFont="1" applyFill="1" applyBorder="1" applyAlignment="1" applyProtection="1">
      <alignment horizontal="center" vertical="center"/>
      <protection locked="0"/>
    </xf>
    <xf numFmtId="165" fontId="2" fillId="0" borderId="2" xfId="17" applyFont="1" applyFill="1" applyBorder="1" applyAlignment="1" applyProtection="1">
      <alignment horizontal="center" vertical="center"/>
      <protection locked="0"/>
    </xf>
    <xf numFmtId="164" fontId="2" fillId="0" borderId="3" xfId="0" applyFont="1" applyBorder="1" applyAlignment="1" applyProtection="1">
      <alignment horizontal="center" vertical="center" wrapText="1"/>
      <protection locked="0"/>
    </xf>
    <xf numFmtId="164" fontId="6" fillId="3" borderId="4" xfId="0" applyFont="1" applyFill="1" applyBorder="1" applyAlignment="1" applyProtection="1">
      <alignment horizontal="center" vertical="center"/>
      <protection locked="0"/>
    </xf>
    <xf numFmtId="164" fontId="2" fillId="3" borderId="5" xfId="0" applyFont="1" applyFill="1" applyBorder="1" applyAlignment="1" applyProtection="1">
      <alignment horizontal="center" vertical="center"/>
      <protection locked="0"/>
    </xf>
    <xf numFmtId="164" fontId="6" fillId="3" borderId="5" xfId="0" applyFont="1" applyFill="1" applyBorder="1" applyAlignment="1" applyProtection="1">
      <alignment horizontal="left" vertical="center" wrapText="1"/>
      <protection locked="0"/>
    </xf>
    <xf numFmtId="164" fontId="2" fillId="3" borderId="5" xfId="0" applyFont="1" applyFill="1" applyBorder="1" applyAlignment="1">
      <alignment horizontal="center" vertical="center"/>
    </xf>
    <xf numFmtId="165" fontId="6" fillId="3" borderId="6" xfId="17" applyFont="1" applyFill="1" applyBorder="1" applyAlignment="1" applyProtection="1">
      <alignment horizontal="center" vertical="center"/>
      <protection locked="0"/>
    </xf>
    <xf numFmtId="164" fontId="5" fillId="2" borderId="0" xfId="0" applyFont="1" applyFill="1" applyAlignment="1" applyProtection="1">
      <alignment horizontal="center" vertical="center" wrapText="1"/>
      <protection locked="0"/>
    </xf>
    <xf numFmtId="164" fontId="5" fillId="0" borderId="0" xfId="0" applyFont="1" applyAlignment="1" applyProtection="1">
      <alignment vertical="top"/>
      <protection locked="0"/>
    </xf>
    <xf numFmtId="164" fontId="3" fillId="0" borderId="0" xfId="0" applyFont="1" applyAlignment="1" applyProtection="1">
      <alignment vertical="top"/>
      <protection locked="0"/>
    </xf>
    <xf numFmtId="164" fontId="2" fillId="2" borderId="0" xfId="0" applyFont="1" applyFill="1" applyBorder="1" applyAlignment="1" applyProtection="1">
      <alignment horizontal="center" vertical="center"/>
      <protection locked="0"/>
    </xf>
    <xf numFmtId="164" fontId="9" fillId="2" borderId="0" xfId="0" applyFont="1" applyFill="1" applyBorder="1" applyAlignment="1">
      <alignment vertical="center"/>
    </xf>
    <xf numFmtId="164" fontId="9" fillId="2" borderId="0" xfId="0" applyFont="1" applyFill="1" applyBorder="1" applyAlignment="1">
      <alignment vertical="center" wrapText="1"/>
    </xf>
    <xf numFmtId="164" fontId="9" fillId="2" borderId="0" xfId="0" applyFont="1" applyFill="1" applyBorder="1" applyAlignment="1">
      <alignment horizontal="center" vertical="center"/>
    </xf>
    <xf numFmtId="167" fontId="9" fillId="2" borderId="0" xfId="0" applyNumberFormat="1" applyFont="1" applyFill="1" applyBorder="1" applyAlignment="1" applyProtection="1">
      <alignment horizontal="center" vertical="center"/>
      <protection locked="0"/>
    </xf>
    <xf numFmtId="168" fontId="9" fillId="2" borderId="0" xfId="0" applyNumberFormat="1" applyFont="1" applyFill="1" applyBorder="1" applyAlignment="1" applyProtection="1">
      <alignment horizontal="center" vertical="center"/>
      <protection locked="0"/>
    </xf>
    <xf numFmtId="165" fontId="2" fillId="2" borderId="0" xfId="17" applyFont="1" applyFill="1" applyBorder="1" applyAlignment="1" applyProtection="1">
      <alignment horizontal="center" vertical="center"/>
      <protection locked="0"/>
    </xf>
    <xf numFmtId="164" fontId="10" fillId="2" borderId="0" xfId="18" applyFont="1" applyFill="1" applyBorder="1" applyAlignment="1" applyProtection="1">
      <alignment horizontal="center" vertical="center" wrapText="1"/>
      <protection/>
    </xf>
    <xf numFmtId="164" fontId="2" fillId="2" borderId="0" xfId="0" applyFont="1" applyFill="1" applyBorder="1" applyAlignment="1">
      <alignment vertical="center"/>
    </xf>
    <xf numFmtId="164" fontId="2" fillId="2" borderId="0" xfId="0" applyFont="1" applyFill="1" applyBorder="1" applyAlignment="1">
      <alignment vertical="center" wrapText="1"/>
    </xf>
    <xf numFmtId="164" fontId="2" fillId="2" borderId="0" xfId="0" applyFont="1" applyFill="1" applyBorder="1" applyAlignment="1">
      <alignment horizontal="center" vertical="center"/>
    </xf>
    <xf numFmtId="164" fontId="9" fillId="2" borderId="0" xfId="0" applyFont="1" applyFill="1" applyAlignment="1" applyProtection="1">
      <alignment horizontal="center" vertical="center" wrapText="1"/>
      <protection locked="0"/>
    </xf>
    <xf numFmtId="164" fontId="2" fillId="2" borderId="0" xfId="0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 horizontal="left" vertical="center" wrapText="1"/>
    </xf>
    <xf numFmtId="167" fontId="9" fillId="2" borderId="0" xfId="0" applyNumberFormat="1" applyFont="1" applyFill="1" applyBorder="1" applyAlignment="1">
      <alignment horizontal="center" vertical="center"/>
    </xf>
    <xf numFmtId="164" fontId="2" fillId="2" borderId="0" xfId="0" applyFont="1" applyFill="1" applyAlignment="1" applyProtection="1">
      <alignment horizontal="left" vertical="center" wrapText="1"/>
      <protection locked="0"/>
    </xf>
    <xf numFmtId="164" fontId="10" fillId="2" borderId="0" xfId="0" applyFont="1" applyFill="1" applyBorder="1" applyAlignment="1">
      <alignment horizontal="center" vertical="center"/>
    </xf>
    <xf numFmtId="167" fontId="2" fillId="2" borderId="0" xfId="0" applyNumberFormat="1" applyFont="1" applyFill="1" applyAlignment="1">
      <alignment horizontal="center" vertical="center"/>
    </xf>
    <xf numFmtId="164" fontId="6" fillId="2" borderId="0" xfId="0" applyFont="1" applyFill="1" applyBorder="1" applyAlignment="1" applyProtection="1">
      <alignment horizontal="center" vertical="center"/>
      <protection locked="0"/>
    </xf>
    <xf numFmtId="164" fontId="6" fillId="3" borderId="5" xfId="0" applyFont="1" applyFill="1" applyBorder="1" applyAlignment="1" applyProtection="1">
      <alignment horizontal="center" vertical="center"/>
      <protection locked="0"/>
    </xf>
    <xf numFmtId="164" fontId="6" fillId="3" borderId="5" xfId="0" applyFont="1" applyFill="1" applyBorder="1" applyAlignment="1">
      <alignment horizontal="center" vertical="center"/>
    </xf>
    <xf numFmtId="165" fontId="2" fillId="0" borderId="0" xfId="0" applyNumberFormat="1" applyFont="1" applyAlignment="1" applyProtection="1">
      <alignment horizontal="center" vertical="center" wrapText="1"/>
      <protection locked="0"/>
    </xf>
    <xf numFmtId="164" fontId="2" fillId="2" borderId="7" xfId="0" applyFont="1" applyFill="1" applyBorder="1" applyAlignment="1">
      <alignment vertical="center"/>
    </xf>
    <xf numFmtId="164" fontId="2" fillId="2" borderId="7" xfId="0" applyFont="1" applyFill="1" applyBorder="1" applyAlignment="1">
      <alignment vertical="center" wrapText="1"/>
    </xf>
    <xf numFmtId="164" fontId="2" fillId="2" borderId="7" xfId="0" applyFont="1" applyFill="1" applyBorder="1" applyAlignment="1">
      <alignment horizontal="center" vertical="center"/>
    </xf>
    <xf numFmtId="167" fontId="2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0" xfId="0" applyFont="1" applyFill="1" applyAlignment="1" applyProtection="1">
      <alignment vertical="top"/>
      <protection locked="0"/>
    </xf>
    <xf numFmtId="164" fontId="1" fillId="2" borderId="0" xfId="0" applyFont="1" applyFill="1" applyAlignment="1" applyProtection="1">
      <alignment vertical="top"/>
      <protection locked="0"/>
    </xf>
    <xf numFmtId="164" fontId="9" fillId="0" borderId="0" xfId="0" applyFont="1" applyAlignment="1" applyProtection="1">
      <alignment horizontal="center" vertical="center" wrapText="1"/>
      <protection locked="0"/>
    </xf>
    <xf numFmtId="164" fontId="11" fillId="2" borderId="7" xfId="0" applyFont="1" applyFill="1" applyBorder="1" applyAlignment="1">
      <alignment horizontal="center" vertical="center"/>
    </xf>
    <xf numFmtId="169" fontId="1" fillId="2" borderId="0" xfId="0" applyNumberFormat="1" applyFont="1" applyFill="1" applyAlignment="1" applyProtection="1">
      <alignment vertical="top"/>
      <protection locked="0"/>
    </xf>
    <xf numFmtId="164" fontId="2" fillId="2" borderId="0" xfId="0" applyFont="1" applyFill="1" applyAlignment="1">
      <alignment horizontal="center" vertical="center"/>
    </xf>
    <xf numFmtId="164" fontId="2" fillId="3" borderId="4" xfId="0" applyFont="1" applyFill="1" applyBorder="1" applyAlignment="1" applyProtection="1">
      <alignment horizontal="center" vertical="center"/>
      <protection locked="0"/>
    </xf>
    <xf numFmtId="164" fontId="2" fillId="2" borderId="0" xfId="0" applyFont="1" applyFill="1" applyAlignment="1" applyProtection="1">
      <alignment vertical="center" wrapText="1"/>
      <protection locked="0"/>
    </xf>
    <xf numFmtId="165" fontId="1" fillId="2" borderId="0" xfId="17" applyFill="1" applyBorder="1" applyAlignment="1" applyProtection="1">
      <alignment vertical="center"/>
      <protection/>
    </xf>
    <xf numFmtId="164" fontId="10" fillId="2" borderId="0" xfId="18" applyFont="1" applyFill="1" applyBorder="1" applyAlignment="1" applyProtection="1">
      <alignment horizontal="left" vertical="center" wrapText="1"/>
      <protection/>
    </xf>
    <xf numFmtId="164" fontId="9" fillId="2" borderId="0" xfId="0" applyFont="1" applyFill="1" applyBorder="1" applyAlignment="1">
      <alignment horizontal="left" vertical="center" wrapText="1"/>
    </xf>
    <xf numFmtId="164" fontId="2" fillId="2" borderId="0" xfId="0" applyFont="1" applyFill="1" applyAlignment="1" applyProtection="1">
      <alignment horizontal="center" vertical="center" wrapText="1"/>
      <protection locked="0"/>
    </xf>
    <xf numFmtId="164" fontId="9" fillId="0" borderId="0" xfId="0" applyFont="1" applyAlignment="1">
      <alignment horizontal="center" vertical="center"/>
    </xf>
    <xf numFmtId="164" fontId="9" fillId="2" borderId="0" xfId="0" applyFont="1" applyFill="1" applyAlignment="1">
      <alignment horizontal="left" vertical="center" wrapText="1"/>
    </xf>
    <xf numFmtId="165" fontId="6" fillId="3" borderId="8" xfId="0" applyNumberFormat="1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11" fillId="2" borderId="0" xfId="0" applyFont="1" applyFill="1" applyBorder="1" applyAlignment="1">
      <alignment vertical="center" wrapText="1"/>
    </xf>
    <xf numFmtId="164" fontId="11" fillId="2" borderId="0" xfId="0" applyFont="1" applyFill="1" applyBorder="1" applyAlignment="1">
      <alignment horizontal="center" vertical="center"/>
    </xf>
    <xf numFmtId="165" fontId="6" fillId="3" borderId="5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164" fontId="2" fillId="2" borderId="9" xfId="0" applyFont="1" applyFill="1" applyBorder="1" applyAlignment="1">
      <alignment vertical="center"/>
    </xf>
    <xf numFmtId="164" fontId="2" fillId="2" borderId="9" xfId="0" applyFont="1" applyFill="1" applyBorder="1" applyAlignment="1">
      <alignment vertical="center" wrapText="1"/>
    </xf>
    <xf numFmtId="167" fontId="10" fillId="0" borderId="0" xfId="0" applyNumberFormat="1" applyFont="1" applyAlignment="1">
      <alignment horizontal="center" vertical="center"/>
    </xf>
    <xf numFmtId="164" fontId="2" fillId="3" borderId="10" xfId="0" applyFont="1" applyFill="1" applyBorder="1" applyAlignment="1">
      <alignment horizontal="center" vertical="center"/>
    </xf>
    <xf numFmtId="165" fontId="6" fillId="3" borderId="6" xfId="17" applyFont="1" applyFill="1" applyBorder="1" applyAlignment="1" applyProtection="1">
      <alignment horizontal="center" vertical="center"/>
      <protection/>
    </xf>
    <xf numFmtId="164" fontId="2" fillId="3" borderId="4" xfId="0" applyFont="1" applyFill="1" applyBorder="1" applyAlignment="1">
      <alignment horizontal="center" vertical="center"/>
    </xf>
    <xf numFmtId="164" fontId="6" fillId="3" borderId="5" xfId="0" applyFont="1" applyFill="1" applyBorder="1" applyAlignment="1">
      <alignment horizontal="left" vertical="center"/>
    </xf>
    <xf numFmtId="164" fontId="2" fillId="3" borderId="11" xfId="0" applyFont="1" applyFill="1" applyBorder="1" applyAlignment="1" applyProtection="1">
      <alignment horizontal="center" vertical="center"/>
      <protection locked="0"/>
    </xf>
    <xf numFmtId="164" fontId="2" fillId="2" borderId="12" xfId="0" applyFont="1" applyFill="1" applyBorder="1" applyAlignment="1">
      <alignment horizontal="center" vertical="center"/>
    </xf>
    <xf numFmtId="164" fontId="1" fillId="0" borderId="12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9" fontId="3" fillId="0" borderId="0" xfId="0" applyNumberFormat="1" applyFont="1" applyAlignment="1" applyProtection="1">
      <alignment horizontal="center" vertical="center" wrapText="1"/>
      <protection locked="0"/>
    </xf>
    <xf numFmtId="164" fontId="1" fillId="0" borderId="0" xfId="0" applyFont="1" applyBorder="1" applyAlignment="1">
      <alignment horizontal="left" vertical="center" wrapText="1"/>
    </xf>
    <xf numFmtId="164" fontId="1" fillId="2" borderId="0" xfId="0" applyFont="1" applyFill="1" applyBorder="1" applyAlignment="1">
      <alignment horizontal="center" vertical="center"/>
    </xf>
    <xf numFmtId="164" fontId="0" fillId="4" borderId="3" xfId="0" applyFill="1" applyBorder="1" applyAlignment="1">
      <alignment horizontal="center"/>
    </xf>
    <xf numFmtId="164" fontId="12" fillId="4" borderId="3" xfId="0" applyFont="1" applyFill="1" applyBorder="1" applyAlignment="1">
      <alignment horizontal="center" vertical="center"/>
    </xf>
    <xf numFmtId="164" fontId="12" fillId="3" borderId="13" xfId="0" applyFont="1" applyFill="1" applyBorder="1" applyAlignment="1">
      <alignment horizontal="center" vertical="center"/>
    </xf>
    <xf numFmtId="164" fontId="13" fillId="2" borderId="0" xfId="22" applyFont="1" applyFill="1" applyBorder="1" applyAlignment="1">
      <alignment vertical="center"/>
      <protection/>
    </xf>
    <xf numFmtId="164" fontId="0" fillId="2" borderId="0" xfId="0" applyFill="1" applyBorder="1" applyAlignment="1">
      <alignment/>
    </xf>
    <xf numFmtId="164" fontId="0" fillId="4" borderId="13" xfId="0" applyFont="1" applyFill="1" applyBorder="1" applyAlignment="1">
      <alignment horizontal="center" vertical="center"/>
    </xf>
    <xf numFmtId="164" fontId="3" fillId="4" borderId="3" xfId="22" applyFont="1" applyFill="1" applyBorder="1" applyAlignment="1">
      <alignment horizontal="center" vertical="center"/>
      <protection/>
    </xf>
    <xf numFmtId="164" fontId="3" fillId="2" borderId="0" xfId="22" applyFont="1" applyFill="1" applyBorder="1" applyAlignment="1">
      <alignment horizontal="center" vertical="center"/>
      <protection/>
    </xf>
    <xf numFmtId="164" fontId="0" fillId="2" borderId="14" xfId="0" applyFill="1" applyBorder="1" applyAlignment="1">
      <alignment horizontal="center"/>
    </xf>
    <xf numFmtId="164" fontId="12" fillId="2" borderId="12" xfId="0" applyFont="1" applyFill="1" applyBorder="1" applyAlignment="1">
      <alignment horizontal="center" vertical="center"/>
    </xf>
    <xf numFmtId="164" fontId="0" fillId="2" borderId="12" xfId="0" applyFont="1" applyFill="1" applyBorder="1" applyAlignment="1">
      <alignment horizontal="center" vertical="center"/>
    </xf>
    <xf numFmtId="164" fontId="3" fillId="2" borderId="12" xfId="22" applyFont="1" applyFill="1" applyBorder="1" applyAlignment="1">
      <alignment horizontal="center" vertical="center"/>
      <protection/>
    </xf>
    <xf numFmtId="164" fontId="3" fillId="2" borderId="15" xfId="22" applyFont="1" applyFill="1" applyBorder="1" applyAlignment="1">
      <alignment horizontal="center" vertical="center"/>
      <protection/>
    </xf>
    <xf numFmtId="164" fontId="0" fillId="2" borderId="0" xfId="0" applyFill="1" applyAlignment="1">
      <alignment/>
    </xf>
    <xf numFmtId="164" fontId="12" fillId="2" borderId="16" xfId="0" applyFont="1" applyFill="1" applyBorder="1" applyAlignment="1">
      <alignment horizontal="center" vertical="center"/>
    </xf>
    <xf numFmtId="164" fontId="12" fillId="2" borderId="12" xfId="0" applyFont="1" applyFill="1" applyBorder="1" applyAlignment="1">
      <alignment vertical="center" wrapText="1"/>
    </xf>
    <xf numFmtId="164" fontId="3" fillId="4" borderId="12" xfId="22" applyFont="1" applyFill="1" applyBorder="1" applyAlignment="1">
      <alignment vertical="center"/>
      <protection/>
    </xf>
    <xf numFmtId="164" fontId="3" fillId="4" borderId="15" xfId="22" applyFont="1" applyFill="1" applyBorder="1" applyAlignment="1">
      <alignment vertical="center"/>
      <protection/>
    </xf>
    <xf numFmtId="164" fontId="3" fillId="2" borderId="0" xfId="22" applyFont="1" applyFill="1" applyBorder="1" applyAlignment="1">
      <alignment vertical="center"/>
      <protection/>
    </xf>
    <xf numFmtId="164" fontId="12" fillId="2" borderId="14" xfId="0" applyFont="1" applyFill="1" applyBorder="1" applyAlignment="1">
      <alignment horizontal="center" vertical="center"/>
    </xf>
    <xf numFmtId="164" fontId="12" fillId="2" borderId="0" xfId="0" applyFont="1" applyFill="1" applyBorder="1" applyAlignment="1">
      <alignment vertical="center" wrapText="1"/>
    </xf>
    <xf numFmtId="164" fontId="13" fillId="2" borderId="0" xfId="22" applyFont="1" applyFill="1" applyBorder="1" applyAlignment="1">
      <alignment horizontal="left" vertical="center" wrapText="1"/>
      <protection/>
    </xf>
    <xf numFmtId="164" fontId="14" fillId="2" borderId="0" xfId="22" applyFont="1" applyFill="1" applyBorder="1" applyAlignment="1">
      <alignment vertical="center"/>
      <protection/>
    </xf>
    <xf numFmtId="164" fontId="14" fillId="2" borderId="17" xfId="22" applyFont="1" applyFill="1" applyBorder="1" applyAlignment="1">
      <alignment vertical="center"/>
      <protection/>
    </xf>
    <xf numFmtId="164" fontId="12" fillId="0" borderId="0" xfId="0" applyFont="1" applyBorder="1" applyAlignment="1">
      <alignment vertical="center" wrapText="1"/>
    </xf>
    <xf numFmtId="164" fontId="14" fillId="4" borderId="0" xfId="22" applyFont="1" applyFill="1" applyBorder="1" applyAlignment="1">
      <alignment vertical="center"/>
      <protection/>
    </xf>
    <xf numFmtId="164" fontId="12" fillId="0" borderId="14" xfId="0" applyFont="1" applyBorder="1" applyAlignment="1">
      <alignment horizontal="center" vertical="center"/>
    </xf>
    <xf numFmtId="164" fontId="15" fillId="0" borderId="0" xfId="0" applyFont="1" applyBorder="1" applyAlignment="1">
      <alignment vertical="center" wrapText="1"/>
    </xf>
    <xf numFmtId="164" fontId="0" fillId="2" borderId="17" xfId="0" applyFill="1" applyBorder="1" applyAlignment="1">
      <alignment/>
    </xf>
    <xf numFmtId="164" fontId="13" fillId="2" borderId="0" xfId="22" applyFont="1" applyFill="1" applyBorder="1" applyAlignment="1">
      <alignment vertical="center" wrapText="1"/>
      <protection/>
    </xf>
    <xf numFmtId="164" fontId="16" fillId="2" borderId="0" xfId="22" applyFont="1" applyFill="1" applyBorder="1" applyAlignment="1">
      <alignment vertical="center"/>
      <protection/>
    </xf>
    <xf numFmtId="164" fontId="16" fillId="4" borderId="0" xfId="22" applyFont="1" applyFill="1" applyBorder="1" applyAlignment="1">
      <alignment vertical="center"/>
      <protection/>
    </xf>
    <xf numFmtId="164" fontId="16" fillId="2" borderId="17" xfId="22" applyFont="1" applyFill="1" applyBorder="1" applyAlignment="1">
      <alignment vertical="center"/>
      <protection/>
    </xf>
    <xf numFmtId="164" fontId="12" fillId="0" borderId="0" xfId="0" applyFont="1" applyBorder="1" applyAlignment="1">
      <alignment vertical="center"/>
    </xf>
    <xf numFmtId="164" fontId="17" fillId="2" borderId="0" xfId="0" applyFont="1" applyFill="1" applyBorder="1" applyAlignment="1">
      <alignment/>
    </xf>
    <xf numFmtId="164" fontId="13" fillId="4" borderId="0" xfId="22" applyFont="1" applyFill="1" applyBorder="1" applyAlignment="1">
      <alignment vertical="center" wrapText="1"/>
      <protection/>
    </xf>
    <xf numFmtId="164" fontId="16" fillId="4" borderId="17" xfId="22" applyFont="1" applyFill="1" applyBorder="1" applyAlignment="1">
      <alignment vertical="center"/>
      <protection/>
    </xf>
    <xf numFmtId="164" fontId="0" fillId="2" borderId="0" xfId="0" applyFont="1" applyFill="1" applyBorder="1" applyAlignment="1">
      <alignment vertical="center"/>
    </xf>
    <xf numFmtId="164" fontId="12" fillId="2" borderId="18" xfId="0" applyFont="1" applyFill="1" applyBorder="1" applyAlignment="1">
      <alignment horizontal="center" vertical="center"/>
    </xf>
    <xf numFmtId="164" fontId="12" fillId="2" borderId="1" xfId="0" applyFont="1" applyFill="1" applyBorder="1" applyAlignment="1">
      <alignment vertical="center" wrapText="1"/>
    </xf>
    <xf numFmtId="164" fontId="13" fillId="2" borderId="1" xfId="22" applyFont="1" applyFill="1" applyBorder="1" applyAlignment="1">
      <alignment vertical="center" wrapText="1"/>
      <protection/>
    </xf>
    <xf numFmtId="164" fontId="16" fillId="2" borderId="1" xfId="22" applyFont="1" applyFill="1" applyBorder="1" applyAlignment="1">
      <alignment vertical="center"/>
      <protection/>
    </xf>
    <xf numFmtId="164" fontId="16" fillId="4" borderId="1" xfId="22" applyFont="1" applyFill="1" applyBorder="1" applyAlignment="1">
      <alignment vertical="center"/>
      <protection/>
    </xf>
    <xf numFmtId="164" fontId="16" fillId="2" borderId="19" xfId="22" applyFont="1" applyFill="1" applyBorder="1" applyAlignment="1">
      <alignment vertical="center"/>
      <protection/>
    </xf>
    <xf numFmtId="164" fontId="12" fillId="2" borderId="0" xfId="0" applyFont="1" applyFill="1" applyBorder="1" applyAlignment="1">
      <alignment horizontal="center" vertical="center"/>
    </xf>
    <xf numFmtId="166" fontId="13" fillId="2" borderId="0" xfId="22" applyNumberFormat="1" applyFont="1" applyFill="1" applyBorder="1" applyAlignment="1">
      <alignment horizontal="center" vertical="center"/>
      <protection/>
    </xf>
    <xf numFmtId="164" fontId="12" fillId="3" borderId="20" xfId="0" applyFont="1" applyFill="1" applyBorder="1" applyAlignment="1">
      <alignment horizontal="center" vertical="center"/>
    </xf>
    <xf numFmtId="164" fontId="12" fillId="3" borderId="21" xfId="0" applyFont="1" applyFill="1" applyBorder="1" applyAlignment="1">
      <alignment horizontal="center" vertical="center"/>
    </xf>
    <xf numFmtId="164" fontId="0" fillId="3" borderId="22" xfId="0" applyFont="1" applyFill="1" applyBorder="1" applyAlignment="1">
      <alignment horizontal="center" vertical="center"/>
    </xf>
    <xf numFmtId="164" fontId="0" fillId="3" borderId="0" xfId="0" applyFont="1" applyFill="1" applyBorder="1" applyAlignment="1">
      <alignment horizontal="center" vertical="center"/>
    </xf>
    <xf numFmtId="164" fontId="0" fillId="0" borderId="23" xfId="0" applyBorder="1" applyAlignment="1">
      <alignment/>
    </xf>
    <xf numFmtId="164" fontId="12" fillId="2" borderId="24" xfId="0" applyFont="1" applyFill="1" applyBorder="1" applyAlignment="1">
      <alignment horizontal="center" vertical="center"/>
    </xf>
    <xf numFmtId="164" fontId="0" fillId="2" borderId="0" xfId="0" applyFont="1" applyFill="1" applyAlignment="1">
      <alignment vertical="center"/>
    </xf>
    <xf numFmtId="164" fontId="0" fillId="2" borderId="25" xfId="0" applyFont="1" applyFill="1" applyBorder="1" applyAlignment="1">
      <alignment vertical="center"/>
    </xf>
    <xf numFmtId="164" fontId="0" fillId="2" borderId="26" xfId="0" applyFont="1" applyFill="1" applyBorder="1" applyAlignment="1">
      <alignment vertical="center"/>
    </xf>
    <xf numFmtId="164" fontId="0" fillId="2" borderId="27" xfId="0" applyFont="1" applyFill="1" applyBorder="1" applyAlignment="1">
      <alignment vertical="center"/>
    </xf>
    <xf numFmtId="164" fontId="0" fillId="2" borderId="28" xfId="0" applyFont="1" applyFill="1" applyBorder="1" applyAlignment="1">
      <alignment vertical="center"/>
    </xf>
    <xf numFmtId="164" fontId="0" fillId="2" borderId="29" xfId="0" applyFont="1" applyFill="1" applyBorder="1" applyAlignment="1">
      <alignment vertical="center"/>
    </xf>
    <xf numFmtId="164" fontId="12" fillId="2" borderId="0" xfId="0" applyFont="1" applyFill="1" applyAlignment="1">
      <alignment vertical="center" wrapText="1"/>
    </xf>
    <xf numFmtId="164" fontId="18" fillId="5" borderId="23" xfId="0" applyFont="1" applyFill="1" applyBorder="1" applyAlignment="1">
      <alignment vertical="center"/>
    </xf>
    <xf numFmtId="164" fontId="18" fillId="5" borderId="26" xfId="0" applyFont="1" applyFill="1" applyBorder="1" applyAlignment="1">
      <alignment vertical="center"/>
    </xf>
    <xf numFmtId="164" fontId="19" fillId="5" borderId="0" xfId="0" applyFont="1" applyFill="1" applyAlignment="1">
      <alignment vertical="center"/>
    </xf>
    <xf numFmtId="164" fontId="19" fillId="5" borderId="26" xfId="0" applyFont="1" applyFill="1" applyBorder="1" applyAlignment="1">
      <alignment vertical="center"/>
    </xf>
    <xf numFmtId="164" fontId="19" fillId="5" borderId="29" xfId="0" applyFont="1" applyFill="1" applyBorder="1" applyAlignment="1">
      <alignment vertical="center"/>
    </xf>
    <xf numFmtId="164" fontId="19" fillId="5" borderId="0" xfId="0" applyFont="1" applyFill="1" applyBorder="1" applyAlignment="1">
      <alignment vertical="center"/>
    </xf>
    <xf numFmtId="164" fontId="19" fillId="2" borderId="23" xfId="0" applyFont="1" applyFill="1" applyBorder="1" applyAlignment="1">
      <alignment vertical="center"/>
    </xf>
    <xf numFmtId="164" fontId="19" fillId="2" borderId="26" xfId="0" applyFont="1" applyFill="1" applyBorder="1" applyAlignment="1">
      <alignment vertical="center"/>
    </xf>
    <xf numFmtId="164" fontId="19" fillId="2" borderId="0" xfId="0" applyFont="1" applyFill="1" applyAlignment="1">
      <alignment vertical="center"/>
    </xf>
    <xf numFmtId="164" fontId="19" fillId="2" borderId="29" xfId="0" applyFont="1" applyFill="1" applyBorder="1" applyAlignment="1">
      <alignment vertical="center"/>
    </xf>
    <xf numFmtId="164" fontId="19" fillId="2" borderId="30" xfId="0" applyFont="1" applyFill="1" applyBorder="1" applyAlignment="1">
      <alignment vertical="center"/>
    </xf>
    <xf numFmtId="164" fontId="18" fillId="5" borderId="0" xfId="0" applyFont="1" applyFill="1" applyAlignment="1">
      <alignment vertical="center"/>
    </xf>
    <xf numFmtId="164" fontId="12" fillId="0" borderId="24" xfId="0" applyFont="1" applyBorder="1" applyAlignment="1">
      <alignment horizontal="center" vertical="center"/>
    </xf>
    <xf numFmtId="164" fontId="15" fillId="0" borderId="0" xfId="0" applyFont="1" applyAlignment="1">
      <alignment vertical="center" wrapText="1"/>
    </xf>
    <xf numFmtId="164" fontId="18" fillId="0" borderId="23" xfId="0" applyFont="1" applyBorder="1" applyAlignment="1">
      <alignment vertical="center"/>
    </xf>
    <xf numFmtId="164" fontId="18" fillId="2" borderId="0" xfId="0" applyFont="1" applyFill="1" applyAlignment="1">
      <alignment vertical="center"/>
    </xf>
    <xf numFmtId="164" fontId="18" fillId="2" borderId="0" xfId="0" applyFont="1" applyFill="1" applyBorder="1" applyAlignment="1">
      <alignment vertical="center"/>
    </xf>
    <xf numFmtId="164" fontId="0" fillId="0" borderId="0" xfId="0" applyBorder="1" applyAlignment="1">
      <alignment/>
    </xf>
    <xf numFmtId="164" fontId="18" fillId="2" borderId="29" xfId="0" applyFont="1" applyFill="1" applyBorder="1" applyAlignment="1">
      <alignment vertical="center"/>
    </xf>
    <xf numFmtId="164" fontId="18" fillId="2" borderId="30" xfId="0" applyFont="1" applyFill="1" applyBorder="1" applyAlignment="1">
      <alignment vertical="center"/>
    </xf>
    <xf numFmtId="164" fontId="0" fillId="5" borderId="23" xfId="0" applyFont="1" applyFill="1" applyBorder="1" applyAlignment="1">
      <alignment vertical="center"/>
    </xf>
    <xf numFmtId="164" fontId="15" fillId="5" borderId="0" xfId="0" applyFont="1" applyFill="1" applyAlignment="1">
      <alignment/>
    </xf>
    <xf numFmtId="164" fontId="18" fillId="2" borderId="26" xfId="0" applyFont="1" applyFill="1" applyBorder="1" applyAlignment="1">
      <alignment vertical="center"/>
    </xf>
    <xf numFmtId="164" fontId="15" fillId="0" borderId="30" xfId="0" applyFont="1" applyBorder="1" applyAlignment="1">
      <alignment vertical="center" wrapText="1"/>
    </xf>
    <xf numFmtId="164" fontId="0" fillId="0" borderId="0" xfId="0" applyFont="1" applyBorder="1" applyAlignment="1">
      <alignment vertical="center"/>
    </xf>
    <xf numFmtId="164" fontId="15" fillId="0" borderId="0" xfId="0" applyFont="1" applyAlignment="1">
      <alignment/>
    </xf>
    <xf numFmtId="164" fontId="15" fillId="0" borderId="0" xfId="0" applyFont="1" applyAlignment="1">
      <alignment vertical="center"/>
    </xf>
    <xf numFmtId="164" fontId="12" fillId="0" borderId="0" xfId="0" applyFont="1" applyAlignment="1">
      <alignment vertical="center"/>
    </xf>
    <xf numFmtId="164" fontId="0" fillId="0" borderId="23" xfId="0" applyFont="1" applyBorder="1" applyAlignment="1">
      <alignment vertical="center"/>
    </xf>
    <xf numFmtId="164" fontId="12" fillId="2" borderId="30" xfId="0" applyFont="1" applyFill="1" applyBorder="1" applyAlignment="1">
      <alignment vertical="center" wrapText="1"/>
    </xf>
    <xf numFmtId="164" fontId="18" fillId="0" borderId="0" xfId="0" applyFont="1" applyBorder="1" applyAlignment="1">
      <alignment vertical="center"/>
    </xf>
    <xf numFmtId="164" fontId="18" fillId="0" borderId="0" xfId="0" applyFont="1" applyFill="1" applyBorder="1" applyAlignment="1">
      <alignment vertical="center"/>
    </xf>
    <xf numFmtId="164" fontId="17" fillId="2" borderId="30" xfId="0" applyFont="1" applyFill="1" applyBorder="1" applyAlignment="1">
      <alignment vertical="center" wrapText="1"/>
    </xf>
    <xf numFmtId="164" fontId="16" fillId="0" borderId="0" xfId="0" applyFont="1" applyBorder="1" applyAlignment="1">
      <alignment vertical="center"/>
    </xf>
    <xf numFmtId="164" fontId="16" fillId="2" borderId="26" xfId="0" applyFont="1" applyFill="1" applyBorder="1" applyAlignment="1">
      <alignment vertical="center"/>
    </xf>
    <xf numFmtId="164" fontId="16" fillId="2" borderId="0" xfId="0" applyFont="1" applyFill="1" applyAlignment="1">
      <alignment vertical="center"/>
    </xf>
    <xf numFmtId="164" fontId="16" fillId="2" borderId="29" xfId="0" applyFont="1" applyFill="1" applyBorder="1" applyAlignment="1">
      <alignment vertical="center"/>
    </xf>
    <xf numFmtId="164" fontId="16" fillId="2" borderId="0" xfId="0" applyFont="1" applyFill="1" applyBorder="1" applyAlignment="1">
      <alignment vertical="center"/>
    </xf>
    <xf numFmtId="164" fontId="16" fillId="5" borderId="0" xfId="0" applyFont="1" applyFill="1" applyAlignment="1">
      <alignment vertical="center"/>
    </xf>
    <xf numFmtId="164" fontId="18" fillId="5" borderId="29" xfId="0" applyFont="1" applyFill="1" applyBorder="1" applyAlignment="1">
      <alignment vertical="center"/>
    </xf>
    <xf numFmtId="164" fontId="18" fillId="5" borderId="30" xfId="0" applyFont="1" applyFill="1" applyBorder="1" applyAlignment="1">
      <alignment vertical="center"/>
    </xf>
    <xf numFmtId="164" fontId="16" fillId="2" borderId="30" xfId="0" applyFont="1" applyFill="1" applyBorder="1" applyAlignment="1">
      <alignment vertical="center"/>
    </xf>
    <xf numFmtId="164" fontId="16" fillId="5" borderId="23" xfId="0" applyFont="1" applyFill="1" applyBorder="1" applyAlignment="1">
      <alignment vertical="center"/>
    </xf>
    <xf numFmtId="164" fontId="16" fillId="5" borderId="26" xfId="0" applyFont="1" applyFill="1" applyBorder="1" applyAlignment="1">
      <alignment vertical="center"/>
    </xf>
    <xf numFmtId="164" fontId="17" fillId="2" borderId="24" xfId="0" applyFont="1" applyFill="1" applyBorder="1" applyAlignment="1">
      <alignment horizontal="center" vertical="center"/>
    </xf>
    <xf numFmtId="164" fontId="20" fillId="2" borderId="31" xfId="0" applyFont="1" applyFill="1" applyBorder="1" applyAlignment="1">
      <alignment vertical="center"/>
    </xf>
    <xf numFmtId="164" fontId="16" fillId="2" borderId="32" xfId="0" applyFont="1" applyFill="1" applyBorder="1" applyAlignment="1">
      <alignment vertical="center"/>
    </xf>
    <xf numFmtId="164" fontId="16" fillId="2" borderId="33" xfId="0" applyFont="1" applyFill="1" applyBorder="1" applyAlignment="1">
      <alignment vertical="center"/>
    </xf>
    <xf numFmtId="164" fontId="16" fillId="2" borderId="22" xfId="0" applyFont="1" applyFill="1" applyBorder="1" applyAlignment="1">
      <alignment vertical="center"/>
    </xf>
    <xf numFmtId="164" fontId="0" fillId="0" borderId="34" xfId="0" applyBorder="1" applyAlignment="1">
      <alignment/>
    </xf>
    <xf numFmtId="164" fontId="12" fillId="3" borderId="10" xfId="0" applyFont="1" applyFill="1" applyBorder="1" applyAlignment="1">
      <alignment horizontal="center" vertical="center"/>
    </xf>
    <xf numFmtId="164" fontId="12" fillId="5" borderId="35" xfId="0" applyFont="1" applyFill="1" applyBorder="1" applyAlignment="1">
      <alignment horizontal="center" vertical="center"/>
    </xf>
    <xf numFmtId="164" fontId="0" fillId="3" borderId="36" xfId="0" applyFont="1" applyFill="1" applyBorder="1" applyAlignment="1">
      <alignment horizontal="center" vertical="center"/>
    </xf>
    <xf numFmtId="164" fontId="0" fillId="3" borderId="2" xfId="0" applyFont="1" applyFill="1" applyBorder="1" applyAlignment="1">
      <alignment horizontal="center" vertical="center"/>
    </xf>
    <xf numFmtId="164" fontId="0" fillId="3" borderId="37" xfId="0" applyFont="1" applyFill="1" applyBorder="1" applyAlignment="1">
      <alignment horizontal="center" vertical="center"/>
    </xf>
    <xf numFmtId="164" fontId="12" fillId="2" borderId="10" xfId="0" applyFont="1" applyFill="1" applyBorder="1" applyAlignment="1">
      <alignment horizontal="center" vertical="center"/>
    </xf>
    <xf numFmtId="164" fontId="0" fillId="2" borderId="11" xfId="0" applyFont="1" applyFill="1" applyBorder="1" applyAlignment="1">
      <alignment vertical="center"/>
    </xf>
    <xf numFmtId="164" fontId="0" fillId="2" borderId="14" xfId="0" applyFont="1" applyFill="1" applyBorder="1" applyAlignment="1">
      <alignment vertical="center"/>
    </xf>
    <xf numFmtId="164" fontId="0" fillId="2" borderId="17" xfId="0" applyFont="1" applyFill="1" applyBorder="1" applyAlignment="1">
      <alignment vertical="center"/>
    </xf>
    <xf numFmtId="164" fontId="18" fillId="5" borderId="14" xfId="0" applyFont="1" applyFill="1" applyBorder="1" applyAlignment="1">
      <alignment vertical="center"/>
    </xf>
    <xf numFmtId="164" fontId="19" fillId="5" borderId="17" xfId="0" applyFont="1" applyFill="1" applyBorder="1" applyAlignment="1">
      <alignment vertical="center"/>
    </xf>
    <xf numFmtId="164" fontId="19" fillId="2" borderId="14" xfId="0" applyFont="1" applyFill="1" applyBorder="1" applyAlignment="1">
      <alignment vertical="center"/>
    </xf>
    <xf numFmtId="164" fontId="19" fillId="2" borderId="0" xfId="0" applyFont="1" applyFill="1" applyBorder="1" applyAlignment="1">
      <alignment vertical="center"/>
    </xf>
    <xf numFmtId="164" fontId="19" fillId="2" borderId="17" xfId="0" applyFont="1" applyFill="1" applyBorder="1" applyAlignment="1">
      <alignment vertical="center"/>
    </xf>
    <xf numFmtId="164" fontId="18" fillId="5" borderId="0" xfId="0" applyFont="1" applyFill="1" applyBorder="1" applyAlignment="1">
      <alignment vertical="center"/>
    </xf>
    <xf numFmtId="164" fontId="0" fillId="0" borderId="0" xfId="0" applyFont="1" applyBorder="1" applyAlignment="1">
      <alignment vertical="center" wrapText="1"/>
    </xf>
    <xf numFmtId="164" fontId="18" fillId="2" borderId="14" xfId="0" applyFont="1" applyFill="1" applyBorder="1" applyAlignment="1">
      <alignment vertical="center"/>
    </xf>
    <xf numFmtId="164" fontId="0" fillId="2" borderId="0" xfId="0" applyFont="1" applyFill="1" applyBorder="1" applyAlignment="1">
      <alignment/>
    </xf>
    <xf numFmtId="164" fontId="18" fillId="2" borderId="17" xfId="0" applyFont="1" applyFill="1" applyBorder="1" applyAlignment="1">
      <alignment vertical="center"/>
    </xf>
    <xf numFmtId="164" fontId="12" fillId="0" borderId="0" xfId="0" applyFont="1" applyBorder="1" applyAlignment="1">
      <alignment/>
    </xf>
    <xf numFmtId="164" fontId="18" fillId="5" borderId="17" xfId="0" applyFont="1" applyFill="1" applyBorder="1" applyAlignment="1">
      <alignment vertical="center"/>
    </xf>
    <xf numFmtId="164" fontId="0" fillId="2" borderId="17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0" fillId="5" borderId="0" xfId="0" applyFont="1" applyFill="1" applyBorder="1" applyAlignment="1">
      <alignment/>
    </xf>
    <xf numFmtId="164" fontId="12" fillId="2" borderId="38" xfId="0" applyFont="1" applyFill="1" applyBorder="1" applyAlignment="1">
      <alignment horizontal="center" vertical="center"/>
    </xf>
    <xf numFmtId="164" fontId="0" fillId="2" borderId="39" xfId="0" applyFont="1" applyFill="1" applyBorder="1" applyAlignment="1">
      <alignment vertical="center"/>
    </xf>
    <xf numFmtId="164" fontId="18" fillId="2" borderId="18" xfId="0" applyFont="1" applyFill="1" applyBorder="1" applyAlignment="1">
      <alignment vertical="center"/>
    </xf>
    <xf numFmtId="164" fontId="18" fillId="2" borderId="40" xfId="0" applyFont="1" applyFill="1" applyBorder="1" applyAlignment="1">
      <alignment vertical="center"/>
    </xf>
    <xf numFmtId="164" fontId="18" fillId="2" borderId="1" xfId="0" applyFont="1" applyFill="1" applyBorder="1" applyAlignment="1">
      <alignment vertical="center"/>
    </xf>
    <xf numFmtId="164" fontId="18" fillId="2" borderId="41" xfId="0" applyFont="1" applyFill="1" applyBorder="1" applyAlignment="1">
      <alignment vertical="center"/>
    </xf>
    <xf numFmtId="164" fontId="18" fillId="2" borderId="19" xfId="0" applyFont="1" applyFill="1" applyBorder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3" xfId="20"/>
    <cellStyle name="Normal 5" xfId="21"/>
    <cellStyle name="Normal_Planilha - Rede Coletrora 44 Casas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47625</xdr:rowOff>
    </xdr:from>
    <xdr:to>
      <xdr:col>1</xdr:col>
      <xdr:colOff>342900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5238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590550</xdr:colOff>
      <xdr:row>2</xdr:row>
      <xdr:rowOff>0</xdr:rowOff>
    </xdr:from>
    <xdr:to>
      <xdr:col>7</xdr:col>
      <xdr:colOff>1485900</xdr:colOff>
      <xdr:row>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323850"/>
          <a:ext cx="622935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showGridLines="0" tabSelected="1" workbookViewId="0" topLeftCell="A1">
      <selection activeCell="K8" sqref="K8"/>
    </sheetView>
  </sheetViews>
  <sheetFormatPr defaultColWidth="9.140625" defaultRowHeight="12.75" customHeight="1"/>
  <cols>
    <col min="1" max="1" width="4.421875" style="1" customWidth="1"/>
    <col min="2" max="2" width="13.140625" style="1" customWidth="1"/>
    <col min="3" max="3" width="23.421875" style="2" customWidth="1"/>
    <col min="4" max="4" width="6.7109375" style="1" customWidth="1"/>
    <col min="5" max="5" width="10.140625" style="3" customWidth="1"/>
    <col min="6" max="6" width="12.7109375" style="4" customWidth="1"/>
    <col min="7" max="7" width="13.8515625" style="5" customWidth="1"/>
    <col min="8" max="8" width="23.28125" style="6" customWidth="1"/>
    <col min="9" max="10" width="9.00390625" style="7" customWidth="1"/>
    <col min="11" max="16384" width="9.140625" style="7" customWidth="1"/>
  </cols>
  <sheetData>
    <row r="1" spans="1:9" ht="12.75" customHeight="1">
      <c r="A1" s="8"/>
      <c r="B1" s="8"/>
      <c r="C1" s="9"/>
      <c r="D1" s="8"/>
      <c r="E1" s="10"/>
      <c r="F1" s="11"/>
      <c r="G1" s="11"/>
      <c r="H1" s="12"/>
      <c r="I1" s="13"/>
    </row>
    <row r="2" spans="1:9" ht="12.75" customHeight="1">
      <c r="A2" s="8"/>
      <c r="B2" s="8"/>
      <c r="C2" s="9"/>
      <c r="D2" s="8"/>
      <c r="E2" s="10"/>
      <c r="F2" s="11"/>
      <c r="G2" s="11"/>
      <c r="H2" s="12"/>
      <c r="I2" s="13"/>
    </row>
    <row r="3" spans="1:9" s="22" customFormat="1" ht="10.5" customHeight="1">
      <c r="A3" s="14"/>
      <c r="B3" s="15"/>
      <c r="C3" s="16"/>
      <c r="D3" s="17"/>
      <c r="E3" s="18"/>
      <c r="F3" s="19"/>
      <c r="G3" s="19"/>
      <c r="H3" s="20"/>
      <c r="I3" s="21"/>
    </row>
    <row r="4" spans="1:9" s="22" customFormat="1" ht="10.5" customHeight="1">
      <c r="A4" s="14"/>
      <c r="B4" s="15"/>
      <c r="C4" s="16"/>
      <c r="D4" s="17"/>
      <c r="E4" s="23"/>
      <c r="F4" s="11"/>
      <c r="G4" s="24"/>
      <c r="H4" s="25"/>
      <c r="I4" s="25"/>
    </row>
    <row r="5" spans="1:9" s="22" customFormat="1" ht="10.5" customHeight="1">
      <c r="A5" s="14"/>
      <c r="B5" s="15"/>
      <c r="C5" s="16"/>
      <c r="D5" s="17"/>
      <c r="E5" s="18"/>
      <c r="F5" s="19"/>
      <c r="G5" s="24"/>
      <c r="H5" s="25"/>
      <c r="I5" s="25"/>
    </row>
    <row r="6" spans="1:9" s="22" customFormat="1" ht="24.75" customHeight="1">
      <c r="A6" s="14"/>
      <c r="B6" s="15"/>
      <c r="C6" s="16"/>
      <c r="D6" s="17"/>
      <c r="E6" s="19"/>
      <c r="F6" s="19"/>
      <c r="G6" s="19"/>
      <c r="H6" s="26"/>
      <c r="I6" s="25"/>
    </row>
    <row r="7" spans="1:9" s="22" customFormat="1" ht="24.75" customHeight="1">
      <c r="A7" s="14"/>
      <c r="B7" s="15"/>
      <c r="C7" s="16"/>
      <c r="D7" s="17"/>
      <c r="E7" s="18"/>
      <c r="F7" s="19"/>
      <c r="G7" s="11"/>
      <c r="H7" s="27"/>
      <c r="I7" s="27"/>
    </row>
    <row r="8" spans="1:9" s="31" customFormat="1" ht="15" customHeight="1">
      <c r="A8" s="28" t="s">
        <v>0</v>
      </c>
      <c r="B8" s="28"/>
      <c r="C8" s="28"/>
      <c r="D8" s="28"/>
      <c r="E8" s="28"/>
      <c r="F8" s="28"/>
      <c r="G8" s="28"/>
      <c r="H8" s="29"/>
      <c r="I8" s="30"/>
    </row>
    <row r="9" spans="1:9" s="31" customFormat="1" ht="15" customHeight="1">
      <c r="A9" s="28"/>
      <c r="B9" s="28"/>
      <c r="C9" s="28"/>
      <c r="D9" s="28"/>
      <c r="E9" s="28"/>
      <c r="F9" s="28"/>
      <c r="G9" s="28"/>
      <c r="H9" s="29"/>
      <c r="I9" s="30"/>
    </row>
    <row r="10" spans="1:9" s="31" customFormat="1" ht="10.5" customHeight="1">
      <c r="A10" s="8"/>
      <c r="B10" s="8"/>
      <c r="C10" s="32" t="s">
        <v>1</v>
      </c>
      <c r="D10" s="32"/>
      <c r="E10" s="32"/>
      <c r="F10" s="32"/>
      <c r="G10" s="32"/>
      <c r="H10" s="29"/>
      <c r="I10" s="30"/>
    </row>
    <row r="11" spans="1:8" s="13" customFormat="1" ht="15" customHeight="1">
      <c r="A11" s="33" t="s">
        <v>2</v>
      </c>
      <c r="B11" s="33" t="s">
        <v>3</v>
      </c>
      <c r="C11" s="34" t="s">
        <v>4</v>
      </c>
      <c r="D11" s="33" t="s">
        <v>5</v>
      </c>
      <c r="E11" s="35" t="s">
        <v>6</v>
      </c>
      <c r="F11" s="36" t="s">
        <v>7</v>
      </c>
      <c r="G11" s="37" t="s">
        <v>8</v>
      </c>
      <c r="H11" s="38" t="s">
        <v>9</v>
      </c>
    </row>
    <row r="12" spans="1:9" s="46" customFormat="1" ht="14.25" customHeight="1">
      <c r="A12" s="39" t="s">
        <v>10</v>
      </c>
      <c r="B12" s="40"/>
      <c r="C12" s="41" t="s">
        <v>11</v>
      </c>
      <c r="D12" s="42"/>
      <c r="E12" s="42"/>
      <c r="F12" s="42"/>
      <c r="G12" s="43">
        <f>SUM(G13:G16)</f>
        <v>4154.07</v>
      </c>
      <c r="H12" s="44"/>
      <c r="I12" s="45"/>
    </row>
    <row r="13" spans="1:9" ht="96" customHeight="1">
      <c r="A13" s="47" t="s">
        <v>12</v>
      </c>
      <c r="B13" s="48" t="s">
        <v>13</v>
      </c>
      <c r="C13" s="49" t="s">
        <v>14</v>
      </c>
      <c r="D13" s="50" t="s">
        <v>15</v>
      </c>
      <c r="E13" s="51">
        <f>1*1*1*1*14</f>
        <v>14</v>
      </c>
      <c r="F13" s="52">
        <v>47.62</v>
      </c>
      <c r="G13" s="53">
        <f aca="true" t="shared" si="0" ref="G13:G15">ROUND(E13*F13,2)</f>
        <v>666.68</v>
      </c>
      <c r="H13" s="54" t="s">
        <v>16</v>
      </c>
      <c r="I13" s="13"/>
    </row>
    <row r="14" spans="1:9" ht="84" customHeight="1">
      <c r="A14" s="47" t="s">
        <v>17</v>
      </c>
      <c r="B14" s="55" t="s">
        <v>18</v>
      </c>
      <c r="C14" s="56" t="s">
        <v>19</v>
      </c>
      <c r="D14" s="57" t="s">
        <v>15</v>
      </c>
      <c r="E14" s="51">
        <f>E13*0.8</f>
        <v>11.200000000000001</v>
      </c>
      <c r="F14" s="52">
        <v>29.41</v>
      </c>
      <c r="G14" s="53">
        <f t="shared" si="0"/>
        <v>329.39</v>
      </c>
      <c r="H14" s="58" t="s">
        <v>20</v>
      </c>
      <c r="I14" s="13"/>
    </row>
    <row r="15" spans="1:9" ht="216" customHeight="1">
      <c r="A15" s="47" t="s">
        <v>21</v>
      </c>
      <c r="B15" s="59" t="s">
        <v>22</v>
      </c>
      <c r="C15" s="60" t="s">
        <v>23</v>
      </c>
      <c r="D15" s="60" t="s">
        <v>24</v>
      </c>
      <c r="E15" s="51">
        <f>(9.5+5+13+19)*2.2</f>
        <v>102.30000000000001</v>
      </c>
      <c r="F15" s="5">
        <v>30.87</v>
      </c>
      <c r="G15" s="53">
        <f t="shared" si="0"/>
        <v>3158</v>
      </c>
      <c r="H15" s="58" t="s">
        <v>25</v>
      </c>
      <c r="I15" s="13"/>
    </row>
    <row r="16" spans="1:9" ht="13.5" customHeight="1">
      <c r="A16" s="8"/>
      <c r="B16" s="55"/>
      <c r="C16" s="56"/>
      <c r="D16" s="57"/>
      <c r="E16" s="61"/>
      <c r="H16" s="62"/>
      <c r="I16" s="13"/>
    </row>
    <row r="17" spans="1:9" ht="13.5" customHeight="1">
      <c r="A17" s="39" t="s">
        <v>26</v>
      </c>
      <c r="B17" s="40"/>
      <c r="C17" s="41" t="s">
        <v>27</v>
      </c>
      <c r="D17" s="42"/>
      <c r="E17" s="42"/>
      <c r="F17" s="42"/>
      <c r="G17" s="43">
        <f>SUM(G18)</f>
        <v>9305.97</v>
      </c>
      <c r="H17" s="12"/>
      <c r="I17" s="13"/>
    </row>
    <row r="18" spans="1:9" ht="144" customHeight="1">
      <c r="A18" s="47" t="s">
        <v>28</v>
      </c>
      <c r="B18" s="59" t="s">
        <v>29</v>
      </c>
      <c r="C18" s="60" t="s">
        <v>30</v>
      </c>
      <c r="D18" s="63" t="s">
        <v>24</v>
      </c>
      <c r="E18" s="64">
        <f>(8.8*4*2)+(8.8*3.35*1)+(10.45*2*4)+(3.65*2*0.5)</f>
        <v>187.13000000000002</v>
      </c>
      <c r="F18" s="26">
        <v>49.73</v>
      </c>
      <c r="G18" s="5">
        <f>ROUND(E18*F18,2)</f>
        <v>9305.97</v>
      </c>
      <c r="H18" s="62" t="s">
        <v>31</v>
      </c>
      <c r="I18" s="13"/>
    </row>
    <row r="19" spans="1:9" ht="13.5" customHeight="1">
      <c r="A19" s="65"/>
      <c r="B19" s="59"/>
      <c r="C19" s="60"/>
      <c r="D19" s="63"/>
      <c r="E19" s="64"/>
      <c r="H19" s="62"/>
      <c r="I19" s="13"/>
    </row>
    <row r="20" spans="1:9" ht="13.5" customHeight="1">
      <c r="A20" s="39" t="s">
        <v>32</v>
      </c>
      <c r="B20" s="66"/>
      <c r="C20" s="41" t="s">
        <v>33</v>
      </c>
      <c r="D20" s="67"/>
      <c r="E20" s="67"/>
      <c r="F20" s="67"/>
      <c r="G20" s="43">
        <f>SUM(G21:G26)</f>
        <v>20840.700000000004</v>
      </c>
      <c r="H20" s="68"/>
      <c r="I20" s="13"/>
    </row>
    <row r="21" spans="1:9" s="75" customFormat="1" ht="108" customHeight="1">
      <c r="A21" s="47" t="s">
        <v>34</v>
      </c>
      <c r="B21" s="69" t="s">
        <v>35</v>
      </c>
      <c r="C21" s="70" t="s">
        <v>36</v>
      </c>
      <c r="D21" s="71" t="s">
        <v>37</v>
      </c>
      <c r="E21" s="72">
        <v>2</v>
      </c>
      <c r="F21" s="26">
        <v>468.95</v>
      </c>
      <c r="G21" s="53">
        <f aca="true" t="shared" si="1" ref="G21:G26">ROUND(E21*F21,2)</f>
        <v>937.9</v>
      </c>
      <c r="H21" s="73" t="s">
        <v>38</v>
      </c>
      <c r="I21" s="74"/>
    </row>
    <row r="22" spans="1:9" s="75" customFormat="1" ht="216" customHeight="1">
      <c r="A22" s="47" t="s">
        <v>39</v>
      </c>
      <c r="B22" s="55" t="s">
        <v>40</v>
      </c>
      <c r="C22" s="56" t="s">
        <v>41</v>
      </c>
      <c r="D22" s="57" t="s">
        <v>37</v>
      </c>
      <c r="E22" s="72">
        <v>2</v>
      </c>
      <c r="F22" s="26">
        <v>64.36</v>
      </c>
      <c r="G22" s="53">
        <f t="shared" si="1"/>
        <v>128.72</v>
      </c>
      <c r="H22" s="73" t="s">
        <v>38</v>
      </c>
      <c r="I22" s="74"/>
    </row>
    <row r="23" spans="1:9" s="75" customFormat="1" ht="57" customHeight="1">
      <c r="A23" s="47" t="s">
        <v>42</v>
      </c>
      <c r="B23" s="55" t="s">
        <v>43</v>
      </c>
      <c r="C23" s="56" t="s">
        <v>44</v>
      </c>
      <c r="D23" s="57" t="s">
        <v>24</v>
      </c>
      <c r="E23" s="72">
        <f>E24</f>
        <v>17.28</v>
      </c>
      <c r="F23" s="26">
        <v>90.33</v>
      </c>
      <c r="G23" s="53">
        <f t="shared" si="1"/>
        <v>1560.9</v>
      </c>
      <c r="H23" s="76" t="s">
        <v>45</v>
      </c>
      <c r="I23" s="74"/>
    </row>
    <row r="24" spans="1:12" s="75" customFormat="1" ht="96" customHeight="1">
      <c r="A24" s="47" t="s">
        <v>46</v>
      </c>
      <c r="B24" s="69" t="s">
        <v>47</v>
      </c>
      <c r="C24" s="70" t="s">
        <v>48</v>
      </c>
      <c r="D24" s="77" t="s">
        <v>24</v>
      </c>
      <c r="E24" s="72">
        <f>4*(1.2*1.6)+4*(3*0.8)</f>
        <v>17.28</v>
      </c>
      <c r="F24" s="26">
        <v>492.86</v>
      </c>
      <c r="G24" s="53">
        <f t="shared" si="1"/>
        <v>8516.62</v>
      </c>
      <c r="H24" s="76" t="s">
        <v>45</v>
      </c>
      <c r="I24" s="74"/>
      <c r="L24" s="78"/>
    </row>
    <row r="25" spans="1:9" s="75" customFormat="1" ht="204" customHeight="1">
      <c r="A25" s="47" t="s">
        <v>49</v>
      </c>
      <c r="B25" s="69" t="s">
        <v>50</v>
      </c>
      <c r="C25" s="70" t="s">
        <v>51</v>
      </c>
      <c r="D25" s="71" t="s">
        <v>37</v>
      </c>
      <c r="E25" s="64">
        <v>8</v>
      </c>
      <c r="F25" s="26">
        <v>149.22</v>
      </c>
      <c r="G25" s="53">
        <f t="shared" si="1"/>
        <v>1193.76</v>
      </c>
      <c r="H25" s="58" t="s">
        <v>52</v>
      </c>
      <c r="I25" s="74"/>
    </row>
    <row r="26" spans="1:9" s="75" customFormat="1" ht="144" customHeight="1">
      <c r="A26" s="47" t="s">
        <v>53</v>
      </c>
      <c r="B26" s="69" t="s">
        <v>54</v>
      </c>
      <c r="C26" s="70" t="s">
        <v>55</v>
      </c>
      <c r="D26" s="71" t="s">
        <v>24</v>
      </c>
      <c r="E26" s="64">
        <f>E24</f>
        <v>17.28</v>
      </c>
      <c r="F26" s="26">
        <v>492.06</v>
      </c>
      <c r="G26" s="53">
        <f t="shared" si="1"/>
        <v>8502.8</v>
      </c>
      <c r="H26" s="76" t="s">
        <v>45</v>
      </c>
      <c r="I26" s="74"/>
    </row>
    <row r="27" spans="1:9" s="75" customFormat="1" ht="13.5" customHeight="1">
      <c r="A27" s="47"/>
      <c r="B27" s="55"/>
      <c r="C27" s="56"/>
      <c r="D27" s="57"/>
      <c r="E27" s="79"/>
      <c r="F27" s="4"/>
      <c r="G27" s="5"/>
      <c r="H27" s="76"/>
      <c r="I27" s="74"/>
    </row>
    <row r="28" spans="1:9" ht="13.5" customHeight="1">
      <c r="A28" s="80" t="s">
        <v>56</v>
      </c>
      <c r="B28" s="40"/>
      <c r="C28" s="41" t="s">
        <v>57</v>
      </c>
      <c r="D28" s="42"/>
      <c r="E28" s="42"/>
      <c r="F28" s="42"/>
      <c r="G28" s="43">
        <f>SUM(G29:G36)</f>
        <v>21503.3</v>
      </c>
      <c r="H28" s="12"/>
      <c r="I28" s="13"/>
    </row>
    <row r="29" spans="1:9" s="75" customFormat="1" ht="182.25" customHeight="1">
      <c r="A29" s="47" t="s">
        <v>58</v>
      </c>
      <c r="B29" s="55" t="s">
        <v>59</v>
      </c>
      <c r="C29" s="56" t="s">
        <v>60</v>
      </c>
      <c r="D29" s="57" t="s">
        <v>24</v>
      </c>
      <c r="E29" s="72">
        <f>42.5+32.5+22.47</f>
        <v>97.47</v>
      </c>
      <c r="F29" s="26">
        <v>61.35</v>
      </c>
      <c r="G29" s="4">
        <f aca="true" t="shared" si="2" ref="G29:G34">ROUND(E29*F29,2)</f>
        <v>5979.78</v>
      </c>
      <c r="H29" s="81" t="s">
        <v>61</v>
      </c>
      <c r="I29" s="74"/>
    </row>
    <row r="30" spans="1:9" s="75" customFormat="1" ht="72" customHeight="1">
      <c r="A30" s="47" t="s">
        <v>62</v>
      </c>
      <c r="B30" s="55" t="s">
        <v>63</v>
      </c>
      <c r="C30" s="56" t="s">
        <v>64</v>
      </c>
      <c r="D30" s="57" t="s">
        <v>65</v>
      </c>
      <c r="E30" s="72">
        <f>10.45+(8.5*4)+(5*4)</f>
        <v>64.45</v>
      </c>
      <c r="F30" s="82">
        <v>29.38</v>
      </c>
      <c r="G30" s="4">
        <f t="shared" si="2"/>
        <v>1893.54</v>
      </c>
      <c r="H30" s="83" t="s">
        <v>66</v>
      </c>
      <c r="I30" s="74"/>
    </row>
    <row r="31" spans="1:9" s="75" customFormat="1" ht="144" customHeight="1">
      <c r="A31" s="47" t="s">
        <v>67</v>
      </c>
      <c r="B31" s="69" t="s">
        <v>68</v>
      </c>
      <c r="C31" s="70" t="s">
        <v>69</v>
      </c>
      <c r="D31" s="71" t="s">
        <v>65</v>
      </c>
      <c r="E31" s="72">
        <f>(2*0.8)+10.45+10.45+2.15+2.15</f>
        <v>26.799999999999997</v>
      </c>
      <c r="F31" s="26">
        <v>39.85</v>
      </c>
      <c r="G31" s="4">
        <f t="shared" si="2"/>
        <v>1067.98</v>
      </c>
      <c r="H31" s="73" t="s">
        <v>70</v>
      </c>
      <c r="I31" s="74"/>
    </row>
    <row r="32" spans="1:9" s="75" customFormat="1" ht="159" customHeight="1">
      <c r="A32" s="47" t="s">
        <v>71</v>
      </c>
      <c r="B32" s="55" t="s">
        <v>72</v>
      </c>
      <c r="C32" s="56" t="s">
        <v>73</v>
      </c>
      <c r="D32" s="57" t="s">
        <v>24</v>
      </c>
      <c r="E32" s="61">
        <f>E52</f>
        <v>180.9</v>
      </c>
      <c r="F32" s="26">
        <v>23.17</v>
      </c>
      <c r="G32" s="4">
        <f t="shared" si="2"/>
        <v>4191.45</v>
      </c>
      <c r="H32" s="62" t="s">
        <v>74</v>
      </c>
      <c r="I32" s="74"/>
    </row>
    <row r="33" spans="1:9" ht="84" customHeight="1">
      <c r="A33" s="47" t="s">
        <v>75</v>
      </c>
      <c r="B33" s="55" t="s">
        <v>76</v>
      </c>
      <c r="C33" s="56" t="s">
        <v>77</v>
      </c>
      <c r="D33" s="59" t="s">
        <v>24</v>
      </c>
      <c r="E33" s="61">
        <f>E32</f>
        <v>180.9</v>
      </c>
      <c r="F33" s="26">
        <v>5.13</v>
      </c>
      <c r="G33" s="4">
        <f t="shared" si="2"/>
        <v>928.02</v>
      </c>
      <c r="H33" s="62" t="s">
        <v>78</v>
      </c>
      <c r="I33" s="13"/>
    </row>
    <row r="34" spans="1:9" s="75" customFormat="1" ht="120" customHeight="1">
      <c r="A34" s="47" t="s">
        <v>79</v>
      </c>
      <c r="B34" s="55" t="s">
        <v>80</v>
      </c>
      <c r="C34" s="56" t="s">
        <v>81</v>
      </c>
      <c r="D34" s="57" t="s">
        <v>24</v>
      </c>
      <c r="E34" s="64">
        <f>E53</f>
        <v>161.3</v>
      </c>
      <c r="F34" s="26">
        <v>27.4</v>
      </c>
      <c r="G34" s="4">
        <f t="shared" si="2"/>
        <v>4419.62</v>
      </c>
      <c r="H34" s="62" t="s">
        <v>82</v>
      </c>
      <c r="I34" s="74"/>
    </row>
    <row r="35" spans="1:10" ht="60" customHeight="1">
      <c r="A35" s="47" t="s">
        <v>83</v>
      </c>
      <c r="B35" s="69" t="s">
        <v>84</v>
      </c>
      <c r="C35" s="70" t="s">
        <v>85</v>
      </c>
      <c r="D35" s="71" t="s">
        <v>15</v>
      </c>
      <c r="E35" s="64">
        <f>(0.8+0.8+0.2+0.2+1.6+1.6+1.6+1.6+1.2+3+0.4+3+0.4)*0.1*0.1</f>
        <v>0.164</v>
      </c>
      <c r="F35" s="26">
        <v>1573.97</v>
      </c>
      <c r="G35" s="4">
        <v>251.84</v>
      </c>
      <c r="H35" s="58" t="s">
        <v>86</v>
      </c>
      <c r="I35" s="13"/>
      <c r="J35" s="75"/>
    </row>
    <row r="36" spans="1:9" ht="84" customHeight="1">
      <c r="A36" s="47" t="s">
        <v>87</v>
      </c>
      <c r="B36" s="69" t="s">
        <v>88</v>
      </c>
      <c r="C36" s="70" t="s">
        <v>89</v>
      </c>
      <c r="D36" s="71" t="s">
        <v>24</v>
      </c>
      <c r="E36" s="72">
        <f>E29</f>
        <v>97.47</v>
      </c>
      <c r="F36" s="4">
        <v>28.43</v>
      </c>
      <c r="G36" s="4">
        <f>ROUND(E36*F36,2)</f>
        <v>2771.07</v>
      </c>
      <c r="H36" s="76" t="s">
        <v>90</v>
      </c>
      <c r="I36" s="13"/>
    </row>
    <row r="37" spans="1:9" ht="13.5" customHeight="1">
      <c r="A37" s="47"/>
      <c r="B37" s="55"/>
      <c r="C37" s="56"/>
      <c r="D37" s="57"/>
      <c r="E37" s="72"/>
      <c r="G37" s="4"/>
      <c r="H37" s="76"/>
      <c r="I37" s="13"/>
    </row>
    <row r="38" spans="1:9" ht="13.5" customHeight="1">
      <c r="A38" s="39" t="s">
        <v>91</v>
      </c>
      <c r="B38" s="40"/>
      <c r="C38" s="41" t="s">
        <v>92</v>
      </c>
      <c r="D38" s="42"/>
      <c r="E38" s="42"/>
      <c r="F38" s="42"/>
      <c r="G38" s="43">
        <f>SUM(G39:G40)</f>
        <v>20960.211</v>
      </c>
      <c r="H38" s="76"/>
      <c r="I38" s="13"/>
    </row>
    <row r="39" spans="1:9" s="75" customFormat="1" ht="132" customHeight="1">
      <c r="A39" s="47" t="s">
        <v>93</v>
      </c>
      <c r="B39" s="50" t="s">
        <v>94</v>
      </c>
      <c r="C39" s="84" t="s">
        <v>95</v>
      </c>
      <c r="D39" s="50" t="s">
        <v>15</v>
      </c>
      <c r="E39" s="64">
        <f>(0.12*0.3*14*3.35)+(0.3*0.15*60*2)+(0.8*0.8*0.4*14)</f>
        <v>10.672400000000001</v>
      </c>
      <c r="F39" s="26">
        <v>1937.36</v>
      </c>
      <c r="G39" s="4">
        <v>20671.63</v>
      </c>
      <c r="H39" s="58" t="s">
        <v>96</v>
      </c>
      <c r="I39" s="74"/>
    </row>
    <row r="40" spans="1:9" s="75" customFormat="1" ht="120" customHeight="1">
      <c r="A40" s="47" t="s">
        <v>97</v>
      </c>
      <c r="B40" s="69" t="s">
        <v>98</v>
      </c>
      <c r="C40" s="70" t="s">
        <v>99</v>
      </c>
      <c r="D40" s="71" t="s">
        <v>15</v>
      </c>
      <c r="E40" s="79">
        <f>(1*1*1*0.05*14)+(0.15*0.05*60)</f>
        <v>1.15</v>
      </c>
      <c r="F40" s="26">
        <v>250.94</v>
      </c>
      <c r="G40" s="4">
        <f>E40*F40</f>
        <v>288.58099999999996</v>
      </c>
      <c r="H40" s="85" t="s">
        <v>100</v>
      </c>
      <c r="I40" s="74"/>
    </row>
    <row r="41" spans="1:9" ht="13.5" customHeight="1">
      <c r="A41" s="47"/>
      <c r="B41" s="86"/>
      <c r="C41" s="87"/>
      <c r="D41" s="50"/>
      <c r="E41" s="79"/>
      <c r="H41" s="76"/>
      <c r="I41" s="13"/>
    </row>
    <row r="42" spans="1:9" ht="13.5" customHeight="1">
      <c r="A42" s="39" t="s">
        <v>101</v>
      </c>
      <c r="B42" s="40"/>
      <c r="C42" s="41" t="s">
        <v>102</v>
      </c>
      <c r="D42" s="42"/>
      <c r="E42" s="42"/>
      <c r="F42" s="42"/>
      <c r="G42" s="88">
        <f>SUM(G43:G48)</f>
        <v>3691.42</v>
      </c>
      <c r="H42" s="76"/>
      <c r="I42" s="13"/>
    </row>
    <row r="43" spans="1:9" ht="57" customHeight="1">
      <c r="A43" s="69" t="s">
        <v>103</v>
      </c>
      <c r="B43" s="69" t="s">
        <v>104</v>
      </c>
      <c r="C43" s="70" t="s">
        <v>105</v>
      </c>
      <c r="D43" s="71" t="s">
        <v>37</v>
      </c>
      <c r="E43" s="64">
        <v>2</v>
      </c>
      <c r="F43" s="4">
        <v>16.3</v>
      </c>
      <c r="G43" s="5">
        <f aca="true" t="shared" si="3" ref="G43:G48">ROUND(E43*F43,2)</f>
        <v>32.6</v>
      </c>
      <c r="H43" s="58" t="s">
        <v>106</v>
      </c>
      <c r="I43" s="13"/>
    </row>
    <row r="44" spans="1:9" ht="72" customHeight="1">
      <c r="A44" s="69" t="s">
        <v>107</v>
      </c>
      <c r="B44" s="69" t="s">
        <v>108</v>
      </c>
      <c r="C44" s="70" t="s">
        <v>109</v>
      </c>
      <c r="D44" s="71" t="s">
        <v>37</v>
      </c>
      <c r="E44" s="64">
        <v>1</v>
      </c>
      <c r="F44" s="4">
        <v>13.89</v>
      </c>
      <c r="G44" s="5">
        <f t="shared" si="3"/>
        <v>13.89</v>
      </c>
      <c r="H44" s="58" t="s">
        <v>110</v>
      </c>
      <c r="I44" s="13"/>
    </row>
    <row r="45" spans="1:9" ht="180" customHeight="1">
      <c r="A45" s="69" t="s">
        <v>111</v>
      </c>
      <c r="B45" s="69" t="s">
        <v>112</v>
      </c>
      <c r="C45" s="70" t="s">
        <v>113</v>
      </c>
      <c r="D45" s="71" t="s">
        <v>37</v>
      </c>
      <c r="E45" s="64">
        <v>2</v>
      </c>
      <c r="F45" s="26">
        <v>507.35</v>
      </c>
      <c r="G45" s="5">
        <f t="shared" si="3"/>
        <v>1014.7</v>
      </c>
      <c r="H45" s="58" t="s">
        <v>114</v>
      </c>
      <c r="I45" s="13"/>
    </row>
    <row r="46" spans="1:9" ht="156" customHeight="1">
      <c r="A46" s="69" t="s">
        <v>115</v>
      </c>
      <c r="B46" s="69" t="s">
        <v>116</v>
      </c>
      <c r="C46" s="70" t="s">
        <v>117</v>
      </c>
      <c r="D46" s="71" t="s">
        <v>37</v>
      </c>
      <c r="E46" s="64">
        <v>8</v>
      </c>
      <c r="F46" s="26">
        <v>105.84</v>
      </c>
      <c r="G46" s="5">
        <f t="shared" si="3"/>
        <v>846.72</v>
      </c>
      <c r="H46" s="58" t="s">
        <v>118</v>
      </c>
      <c r="I46" s="13"/>
    </row>
    <row r="47" spans="1:9" ht="147.75" customHeight="1">
      <c r="A47" s="69" t="s">
        <v>119</v>
      </c>
      <c r="B47" s="69" t="s">
        <v>120</v>
      </c>
      <c r="C47" s="70" t="s">
        <v>121</v>
      </c>
      <c r="D47" s="71" t="s">
        <v>37</v>
      </c>
      <c r="E47" s="64">
        <v>8</v>
      </c>
      <c r="F47" s="26">
        <v>207.52</v>
      </c>
      <c r="G47" s="5">
        <f t="shared" si="3"/>
        <v>1660.16</v>
      </c>
      <c r="H47" s="58" t="s">
        <v>122</v>
      </c>
      <c r="I47" s="13"/>
    </row>
    <row r="48" spans="1:9" ht="180" customHeight="1">
      <c r="A48" s="69" t="s">
        <v>123</v>
      </c>
      <c r="B48" s="69" t="s">
        <v>124</v>
      </c>
      <c r="C48" s="70" t="s">
        <v>125</v>
      </c>
      <c r="D48" s="71" t="s">
        <v>37</v>
      </c>
      <c r="E48" s="64">
        <v>1</v>
      </c>
      <c r="F48" s="26">
        <v>123.35</v>
      </c>
      <c r="G48" s="5">
        <f t="shared" si="3"/>
        <v>123.35</v>
      </c>
      <c r="H48" s="58" t="s">
        <v>126</v>
      </c>
      <c r="I48" s="13"/>
    </row>
    <row r="49" spans="1:9" ht="13.5" customHeight="1">
      <c r="A49" s="55"/>
      <c r="B49" s="89"/>
      <c r="C49" s="90"/>
      <c r="D49" s="91"/>
      <c r="E49" s="79"/>
      <c r="H49" s="76"/>
      <c r="I49" s="13"/>
    </row>
    <row r="50" spans="1:9" ht="13.5" customHeight="1">
      <c r="A50" s="39" t="s">
        <v>127</v>
      </c>
      <c r="B50" s="40"/>
      <c r="C50" s="41" t="s">
        <v>128</v>
      </c>
      <c r="D50" s="42"/>
      <c r="E50" s="42"/>
      <c r="F50" s="42"/>
      <c r="G50" s="43">
        <f>SUM(G51:G53)</f>
        <v>5288.049999999999</v>
      </c>
      <c r="H50" s="12"/>
      <c r="I50" s="13"/>
    </row>
    <row r="51" spans="1:9" s="75" customFormat="1" ht="180" customHeight="1">
      <c r="A51" s="79" t="s">
        <v>129</v>
      </c>
      <c r="B51" s="55" t="s">
        <v>130</v>
      </c>
      <c r="C51" s="56" t="s">
        <v>131</v>
      </c>
      <c r="D51" s="57" t="s">
        <v>24</v>
      </c>
      <c r="E51" s="64">
        <f>(0.8*2.1*2*2.5)+E24*2</f>
        <v>42.96</v>
      </c>
      <c r="F51" s="26">
        <v>40.19</v>
      </c>
      <c r="G51" s="4">
        <f aca="true" t="shared" si="4" ref="G51:G53">ROUND(E51*F51,2)</f>
        <v>1726.56</v>
      </c>
      <c r="H51" s="85" t="s">
        <v>132</v>
      </c>
      <c r="I51" s="74"/>
    </row>
    <row r="52" spans="1:9" s="75" customFormat="1" ht="168" customHeight="1">
      <c r="A52" s="79" t="s">
        <v>133</v>
      </c>
      <c r="B52" s="55" t="s">
        <v>134</v>
      </c>
      <c r="C52" s="56" t="s">
        <v>135</v>
      </c>
      <c r="D52" s="50" t="s">
        <v>24</v>
      </c>
      <c r="E52" s="50">
        <f>((5*4)+(8.5*4))*3.35</f>
        <v>180.9</v>
      </c>
      <c r="F52" s="26">
        <v>8.64</v>
      </c>
      <c r="G52" s="4">
        <f t="shared" si="4"/>
        <v>1562.98</v>
      </c>
      <c r="H52" s="62" t="s">
        <v>74</v>
      </c>
      <c r="I52" s="74"/>
    </row>
    <row r="53" spans="1:9" ht="108" customHeight="1">
      <c r="A53" s="79" t="s">
        <v>136</v>
      </c>
      <c r="B53" s="55" t="s">
        <v>137</v>
      </c>
      <c r="C53" s="56" t="s">
        <v>138</v>
      </c>
      <c r="D53" s="57" t="s">
        <v>24</v>
      </c>
      <c r="E53" s="64">
        <f>(8.8*2*4)+(10.45*2)*4+(3.65*2*0.5*2)</f>
        <v>161.3</v>
      </c>
      <c r="F53" s="26">
        <v>12.39</v>
      </c>
      <c r="G53" s="4">
        <f t="shared" si="4"/>
        <v>1998.51</v>
      </c>
      <c r="H53" s="58" t="s">
        <v>139</v>
      </c>
      <c r="I53" s="13"/>
    </row>
    <row r="54" spans="1:9" ht="13.5" customHeight="1">
      <c r="A54" s="8"/>
      <c r="B54" s="55"/>
      <c r="C54" s="56"/>
      <c r="D54" s="57"/>
      <c r="E54" s="61"/>
      <c r="H54" s="62"/>
      <c r="I54" s="13"/>
    </row>
    <row r="55" spans="1:9" ht="13.5" customHeight="1">
      <c r="A55" s="39" t="s">
        <v>140</v>
      </c>
      <c r="B55" s="40"/>
      <c r="C55" s="41" t="s">
        <v>141</v>
      </c>
      <c r="D55" s="42"/>
      <c r="E55" s="42"/>
      <c r="F55" s="42"/>
      <c r="G55" s="92">
        <f>SUM(G56:G60)</f>
        <v>27102.53</v>
      </c>
      <c r="H55" s="62"/>
      <c r="I55" s="13"/>
    </row>
    <row r="56" spans="1:9" ht="180" customHeight="1">
      <c r="A56" s="8" t="s">
        <v>142</v>
      </c>
      <c r="B56" s="69" t="s">
        <v>143</v>
      </c>
      <c r="C56" s="70" t="s">
        <v>144</v>
      </c>
      <c r="D56" s="71" t="s">
        <v>24</v>
      </c>
      <c r="E56" s="72">
        <f>E57</f>
        <v>115.632</v>
      </c>
      <c r="F56" s="26">
        <v>85.33</v>
      </c>
      <c r="G56" s="93">
        <v>9866.71</v>
      </c>
      <c r="H56" s="62" t="s">
        <v>145</v>
      </c>
      <c r="I56" s="13"/>
    </row>
    <row r="57" spans="1:9" ht="126.75" customHeight="1">
      <c r="A57" s="8" t="s">
        <v>146</v>
      </c>
      <c r="B57" s="94" t="s">
        <v>147</v>
      </c>
      <c r="C57" s="95" t="s">
        <v>148</v>
      </c>
      <c r="D57" s="57" t="s">
        <v>24</v>
      </c>
      <c r="E57" s="72">
        <f>5.28*10.95*2</f>
        <v>115.632</v>
      </c>
      <c r="F57" s="26">
        <v>55.67</v>
      </c>
      <c r="G57" s="93">
        <v>6437.12</v>
      </c>
      <c r="H57" s="62" t="s">
        <v>145</v>
      </c>
      <c r="I57" s="13"/>
    </row>
    <row r="58" spans="1:9" ht="72" customHeight="1">
      <c r="A58" s="8" t="s">
        <v>149</v>
      </c>
      <c r="B58" s="69" t="s">
        <v>150</v>
      </c>
      <c r="C58" s="70" t="s">
        <v>151</v>
      </c>
      <c r="D58" s="77" t="s">
        <v>65</v>
      </c>
      <c r="E58" s="72">
        <v>8.8</v>
      </c>
      <c r="F58" s="26">
        <v>23.94</v>
      </c>
      <c r="G58" s="93">
        <f aca="true" t="shared" si="5" ref="G58:G60">ROUND(E58*F58,2)</f>
        <v>210.67</v>
      </c>
      <c r="H58" s="62" t="s">
        <v>152</v>
      </c>
      <c r="I58" s="13"/>
    </row>
    <row r="59" spans="1:9" ht="72" customHeight="1">
      <c r="A59" s="8" t="s">
        <v>153</v>
      </c>
      <c r="B59" s="69" t="s">
        <v>154</v>
      </c>
      <c r="C59" s="70" t="s">
        <v>155</v>
      </c>
      <c r="D59" s="77" t="s">
        <v>65</v>
      </c>
      <c r="E59" s="96">
        <f>E58</f>
        <v>8.8</v>
      </c>
      <c r="F59" s="26">
        <v>62.64</v>
      </c>
      <c r="G59" s="93">
        <f t="shared" si="5"/>
        <v>551.23</v>
      </c>
      <c r="H59" s="62" t="s">
        <v>152</v>
      </c>
      <c r="I59" s="13"/>
    </row>
    <row r="60" spans="1:8" ht="156" customHeight="1">
      <c r="A60" s="8" t="s">
        <v>156</v>
      </c>
      <c r="B60" s="69" t="s">
        <v>157</v>
      </c>
      <c r="C60" s="70" t="s">
        <v>158</v>
      </c>
      <c r="D60" s="91" t="s">
        <v>24</v>
      </c>
      <c r="E60" s="96">
        <f>85</f>
        <v>85</v>
      </c>
      <c r="F60" s="26">
        <v>118.08</v>
      </c>
      <c r="G60" s="93">
        <f t="shared" si="5"/>
        <v>10036.8</v>
      </c>
      <c r="H60" s="62" t="s">
        <v>159</v>
      </c>
    </row>
    <row r="61" spans="1:8" ht="13.5" customHeight="1">
      <c r="A61" s="8"/>
      <c r="B61" s="55"/>
      <c r="C61" s="56"/>
      <c r="D61" s="91"/>
      <c r="E61" s="96"/>
      <c r="F61" s="26"/>
      <c r="G61" s="93"/>
      <c r="H61" s="62"/>
    </row>
    <row r="62" spans="1:8" ht="13.5" customHeight="1">
      <c r="A62" s="97"/>
      <c r="B62" s="41"/>
      <c r="C62" s="41" t="s">
        <v>160</v>
      </c>
      <c r="D62" s="41"/>
      <c r="E62" s="41"/>
      <c r="F62" s="41"/>
      <c r="G62" s="98">
        <f>G55+G42+G38+G28+G20+G17+G12+G50</f>
        <v>112846.251</v>
      </c>
      <c r="H62" s="12"/>
    </row>
    <row r="63" spans="1:8" ht="12.75" customHeight="1">
      <c r="A63" s="99"/>
      <c r="B63" s="41"/>
      <c r="C63" s="100" t="s">
        <v>161</v>
      </c>
      <c r="D63" s="42"/>
      <c r="E63" s="42"/>
      <c r="F63" s="41"/>
      <c r="G63" s="98">
        <f>G62*0.2223</f>
        <v>25085.721597300002</v>
      </c>
      <c r="H63" s="12"/>
    </row>
    <row r="64" spans="1:8" ht="12.75" customHeight="1">
      <c r="A64" s="97"/>
      <c r="B64" s="101"/>
      <c r="C64" s="41" t="s">
        <v>162</v>
      </c>
      <c r="D64" s="42"/>
      <c r="E64" s="42"/>
      <c r="F64" s="41"/>
      <c r="G64" s="43">
        <f>G62+G63</f>
        <v>137931.97259730002</v>
      </c>
      <c r="H64" s="12"/>
    </row>
    <row r="65" spans="1:2" ht="12.75" customHeight="1">
      <c r="A65" s="102"/>
      <c r="B65" s="103"/>
    </row>
    <row r="66" spans="1:2" ht="12.75" customHeight="1">
      <c r="A66" s="104"/>
      <c r="B66" s="104"/>
    </row>
    <row r="68" ht="12.75" customHeight="1">
      <c r="H68" s="105"/>
    </row>
    <row r="75" spans="2:5" ht="12.75" customHeight="1">
      <c r="B75" s="104"/>
      <c r="C75" s="106"/>
      <c r="D75" s="104"/>
      <c r="E75" s="107"/>
    </row>
    <row r="76" spans="2:5" ht="12.75" customHeight="1">
      <c r="B76" s="104"/>
      <c r="C76" s="106"/>
      <c r="D76" s="104"/>
      <c r="E76" s="107"/>
    </row>
    <row r="77" spans="2:5" ht="12.75" customHeight="1">
      <c r="B77" s="104"/>
      <c r="C77" s="106"/>
      <c r="D77" s="104"/>
      <c r="E77" s="107"/>
    </row>
    <row r="78" spans="2:5" ht="13.5" customHeight="1">
      <c r="B78" s="89"/>
      <c r="C78" s="90"/>
      <c r="D78" s="91"/>
      <c r="E78" s="107"/>
    </row>
    <row r="79" spans="2:5" ht="13.5" customHeight="1">
      <c r="B79" s="89"/>
      <c r="C79" s="90"/>
      <c r="D79" s="91"/>
      <c r="E79" s="107"/>
    </row>
    <row r="80" spans="2:5" ht="13.5" customHeight="1">
      <c r="B80" s="89"/>
      <c r="C80" s="90"/>
      <c r="D80" s="91"/>
      <c r="E80" s="107"/>
    </row>
    <row r="81" spans="2:5" ht="12.75" customHeight="1">
      <c r="B81" s="104"/>
      <c r="C81" s="106"/>
      <c r="D81" s="104"/>
      <c r="E81" s="107"/>
    </row>
    <row r="82" spans="2:5" ht="12.75" customHeight="1">
      <c r="B82" s="104"/>
      <c r="C82" s="106"/>
      <c r="D82" s="104"/>
      <c r="E82" s="107"/>
    </row>
    <row r="83" spans="2:5" ht="13.5" customHeight="1">
      <c r="B83" s="89"/>
      <c r="C83" s="90"/>
      <c r="D83" s="91"/>
      <c r="E83" s="107"/>
    </row>
    <row r="65436" ht="12.75" customHeight="1"/>
  </sheetData>
  <sheetProtection selectLockedCells="1" selectUnlockedCells="1"/>
  <mergeCells count="3">
    <mergeCell ref="E6:G6"/>
    <mergeCell ref="A8:G9"/>
    <mergeCell ref="C10:G10"/>
  </mergeCells>
  <printOptions/>
  <pageMargins left="0.15347222222222223" right="0.17569444444444443" top="0.5902777777777777" bottom="0.5902777777777778" header="0.5118055555555555" footer="0.5118055555555555"/>
  <pageSetup fitToHeight="20" fitToWidth="1" horizontalDpi="300" verticalDpi="300" orientation="portrait" paperSize="9"/>
  <headerFooter alignWithMargins="0">
    <oddHeader>&amp;R&amp;8Página &amp;P de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" sqref="A1"/>
    </sheetView>
  </sheetViews>
  <sheetFormatPr defaultColWidth="9.140625" defaultRowHeight="12.75"/>
  <cols>
    <col min="2" max="2" width="22.7109375" style="0" customWidth="1"/>
    <col min="3" max="3" width="10.421875" style="0" customWidth="1"/>
  </cols>
  <sheetData>
    <row r="1" spans="1:12" ht="13.5" customHeight="1">
      <c r="A1" s="108"/>
      <c r="B1" s="109" t="s">
        <v>163</v>
      </c>
      <c r="C1" s="110" t="s">
        <v>164</v>
      </c>
      <c r="D1" s="110"/>
      <c r="E1" s="110"/>
      <c r="F1" s="110"/>
      <c r="G1" s="110"/>
      <c r="H1" s="110"/>
      <c r="I1" s="110"/>
      <c r="J1" s="111"/>
      <c r="K1" s="111"/>
      <c r="L1" s="112"/>
    </row>
    <row r="2" spans="1:12" ht="13.5" customHeight="1">
      <c r="A2" s="108"/>
      <c r="B2" s="109"/>
      <c r="C2" s="113">
        <v>15</v>
      </c>
      <c r="D2" s="114">
        <v>30</v>
      </c>
      <c r="E2" s="114"/>
      <c r="F2" s="114">
        <v>45</v>
      </c>
      <c r="G2" s="114"/>
      <c r="H2" s="114">
        <v>60</v>
      </c>
      <c r="I2" s="114"/>
      <c r="J2" s="115"/>
      <c r="K2" s="115"/>
      <c r="L2" s="112"/>
    </row>
    <row r="3" spans="1:12" s="121" customFormat="1" ht="12.75">
      <c r="A3" s="116"/>
      <c r="B3" s="117"/>
      <c r="C3" s="118"/>
      <c r="D3" s="119"/>
      <c r="E3" s="119"/>
      <c r="F3" s="119"/>
      <c r="G3" s="119"/>
      <c r="H3" s="119"/>
      <c r="I3" s="120"/>
      <c r="J3" s="115"/>
      <c r="K3" s="115"/>
      <c r="L3" s="112"/>
    </row>
    <row r="4" spans="1:12" ht="38.25">
      <c r="A4" s="122" t="s">
        <v>10</v>
      </c>
      <c r="B4" s="123" t="s">
        <v>165</v>
      </c>
      <c r="C4" s="124"/>
      <c r="D4" s="124"/>
      <c r="E4" s="124"/>
      <c r="F4" s="124"/>
      <c r="G4" s="124"/>
      <c r="H4" s="124"/>
      <c r="I4" s="125"/>
      <c r="J4" s="126"/>
      <c r="K4" s="126"/>
      <c r="L4" s="112"/>
    </row>
    <row r="5" spans="1:12" ht="12.75">
      <c r="A5" s="127"/>
      <c r="B5" s="128"/>
      <c r="C5" s="129"/>
      <c r="D5" s="130"/>
      <c r="E5" s="130"/>
      <c r="F5" s="130"/>
      <c r="G5" s="130"/>
      <c r="H5" s="130"/>
      <c r="I5" s="131"/>
      <c r="J5" s="130"/>
      <c r="K5" s="130"/>
      <c r="L5" s="112"/>
    </row>
    <row r="6" spans="1:12" ht="12.75">
      <c r="A6" s="127" t="s">
        <v>26</v>
      </c>
      <c r="B6" s="132" t="s">
        <v>166</v>
      </c>
      <c r="C6" s="129"/>
      <c r="D6" s="133"/>
      <c r="E6" s="133"/>
      <c r="F6" s="130"/>
      <c r="G6" s="130"/>
      <c r="H6" s="130"/>
      <c r="I6" s="131"/>
      <c r="J6" s="130"/>
      <c r="K6" s="130"/>
      <c r="L6" s="112"/>
    </row>
    <row r="7" spans="1:12" ht="12.75">
      <c r="A7" s="134"/>
      <c r="B7" s="135"/>
      <c r="C7" s="129"/>
      <c r="D7" s="130"/>
      <c r="E7" s="130"/>
      <c r="F7" s="130"/>
      <c r="G7" s="130"/>
      <c r="H7" s="112"/>
      <c r="I7" s="136"/>
      <c r="J7" s="130"/>
      <c r="K7" s="130"/>
      <c r="L7" s="112"/>
    </row>
    <row r="8" spans="1:12" ht="12.75">
      <c r="A8" s="127" t="s">
        <v>32</v>
      </c>
      <c r="B8" s="128" t="s">
        <v>167</v>
      </c>
      <c r="C8" s="137"/>
      <c r="D8" s="138"/>
      <c r="E8" s="138"/>
      <c r="F8" s="138"/>
      <c r="G8" s="139"/>
      <c r="H8" s="139"/>
      <c r="I8" s="140"/>
      <c r="J8" s="138"/>
      <c r="K8" s="138"/>
      <c r="L8" s="112"/>
    </row>
    <row r="9" spans="1:12" ht="12.75">
      <c r="A9" s="134"/>
      <c r="B9" s="135"/>
      <c r="C9" s="137"/>
      <c r="D9" s="112"/>
      <c r="E9" s="112"/>
      <c r="F9" s="138"/>
      <c r="G9" s="138"/>
      <c r="H9" s="138"/>
      <c r="I9" s="140"/>
      <c r="J9" s="138"/>
      <c r="K9" s="138"/>
      <c r="L9" s="112"/>
    </row>
    <row r="10" spans="1:12" ht="12.75">
      <c r="A10" s="127" t="s">
        <v>56</v>
      </c>
      <c r="B10" s="141" t="s">
        <v>168</v>
      </c>
      <c r="C10" s="137"/>
      <c r="D10" s="112"/>
      <c r="E10" s="112"/>
      <c r="F10" s="139"/>
      <c r="G10" s="139"/>
      <c r="H10" s="138"/>
      <c r="I10" s="140"/>
      <c r="J10" s="138"/>
      <c r="K10" s="138"/>
      <c r="L10" s="112"/>
    </row>
    <row r="11" spans="1:12" ht="12.75">
      <c r="A11" s="127"/>
      <c r="B11" s="128"/>
      <c r="C11" s="142"/>
      <c r="D11" s="112"/>
      <c r="E11" s="112"/>
      <c r="F11" s="138"/>
      <c r="G11" s="138"/>
      <c r="H11" s="138"/>
      <c r="I11" s="140"/>
      <c r="J11" s="138"/>
      <c r="K11" s="138"/>
      <c r="L11" s="112"/>
    </row>
    <row r="12" spans="1:12" ht="12.75">
      <c r="A12" s="127" t="s">
        <v>91</v>
      </c>
      <c r="B12" s="128" t="s">
        <v>169</v>
      </c>
      <c r="C12" s="143"/>
      <c r="D12" s="139"/>
      <c r="E12" s="138"/>
      <c r="F12" s="138"/>
      <c r="G12" s="138"/>
      <c r="H12" s="138"/>
      <c r="I12" s="140"/>
      <c r="J12" s="138"/>
      <c r="K12" s="138"/>
      <c r="L12" s="112"/>
    </row>
    <row r="13" spans="1:12" ht="12.75">
      <c r="A13" s="127"/>
      <c r="B13" s="128"/>
      <c r="C13" s="137"/>
      <c r="D13" s="138"/>
      <c r="E13" s="138"/>
      <c r="F13" s="138"/>
      <c r="G13" s="138"/>
      <c r="H13" s="138"/>
      <c r="I13" s="140"/>
      <c r="J13" s="138"/>
      <c r="K13" s="138"/>
      <c r="L13" s="112"/>
    </row>
    <row r="14" spans="1:12" ht="25.5">
      <c r="A14" s="127" t="s">
        <v>101</v>
      </c>
      <c r="B14" s="128" t="s">
        <v>170</v>
      </c>
      <c r="C14" s="137"/>
      <c r="D14" s="138"/>
      <c r="E14" s="138"/>
      <c r="F14" s="139"/>
      <c r="G14" s="139"/>
      <c r="H14" s="138"/>
      <c r="I14" s="140"/>
      <c r="J14" s="138"/>
      <c r="K14" s="138"/>
      <c r="L14" s="112"/>
    </row>
    <row r="15" spans="1:12" ht="12.75">
      <c r="A15" s="127"/>
      <c r="B15" s="128"/>
      <c r="C15" s="137"/>
      <c r="D15" s="138"/>
      <c r="E15" s="138"/>
      <c r="F15" s="138"/>
      <c r="G15" s="138"/>
      <c r="H15" s="138"/>
      <c r="I15" s="140"/>
      <c r="J15" s="138"/>
      <c r="K15" s="138"/>
      <c r="L15" s="112"/>
    </row>
    <row r="16" spans="1:12" ht="12.75">
      <c r="A16" s="127" t="s">
        <v>171</v>
      </c>
      <c r="B16" s="128" t="s">
        <v>172</v>
      </c>
      <c r="C16" s="137"/>
      <c r="D16" s="138"/>
      <c r="E16" s="138"/>
      <c r="F16" s="138"/>
      <c r="G16" s="138"/>
      <c r="H16" s="139"/>
      <c r="I16" s="144"/>
      <c r="J16" s="138"/>
      <c r="K16" s="138"/>
      <c r="L16" s="112"/>
    </row>
    <row r="17" spans="1:12" ht="12.75">
      <c r="A17" s="127"/>
      <c r="B17" s="145"/>
      <c r="C17" s="137"/>
      <c r="D17" s="138"/>
      <c r="E17" s="138"/>
      <c r="F17" s="138"/>
      <c r="G17" s="138"/>
      <c r="H17" s="138"/>
      <c r="I17" s="140"/>
      <c r="J17" s="138"/>
      <c r="K17" s="138"/>
      <c r="L17" s="112"/>
    </row>
    <row r="18" spans="1:12" ht="12.75">
      <c r="A18" s="146" t="s">
        <v>127</v>
      </c>
      <c r="B18" s="147" t="s">
        <v>173</v>
      </c>
      <c r="C18" s="148"/>
      <c r="D18" s="149"/>
      <c r="E18" s="149"/>
      <c r="F18" s="150"/>
      <c r="G18" s="150"/>
      <c r="H18" s="149"/>
      <c r="I18" s="151"/>
      <c r="J18" s="138"/>
      <c r="K18" s="138"/>
      <c r="L18" s="112"/>
    </row>
    <row r="19" spans="1:12" ht="12.75">
      <c r="A19" s="152"/>
      <c r="B19" s="128"/>
      <c r="C19" s="137"/>
      <c r="D19" s="138"/>
      <c r="E19" s="138"/>
      <c r="F19" s="138"/>
      <c r="G19" s="138"/>
      <c r="H19" s="138"/>
      <c r="I19" s="138"/>
      <c r="J19" s="138"/>
      <c r="K19" s="138"/>
      <c r="L19" s="112"/>
    </row>
    <row r="20" spans="2:12" ht="12.75">
      <c r="B20" s="153"/>
      <c r="C20" s="137"/>
      <c r="D20" s="138"/>
      <c r="E20" s="138"/>
      <c r="F20" s="138"/>
      <c r="G20" s="138"/>
      <c r="H20" s="138"/>
      <c r="I20" s="138"/>
      <c r="J20" s="138"/>
      <c r="K20" s="138"/>
      <c r="L20" s="112"/>
    </row>
    <row r="21" spans="2:12" ht="12.75">
      <c r="B21" s="153"/>
      <c r="C21" s="137"/>
      <c r="D21" s="138"/>
      <c r="E21" s="138"/>
      <c r="F21" s="112"/>
      <c r="G21" s="112"/>
      <c r="H21" s="138"/>
      <c r="I21" s="138"/>
      <c r="J21" s="138"/>
      <c r="K21" s="138"/>
      <c r="L21" s="112"/>
    </row>
    <row r="22" spans="2:12" ht="12.75">
      <c r="B22" s="153"/>
      <c r="C22" s="126"/>
      <c r="D22" s="138"/>
      <c r="E22" s="138"/>
      <c r="F22" s="138"/>
      <c r="G22" s="138"/>
      <c r="H22" s="138"/>
      <c r="I22" s="138"/>
      <c r="J22" s="112"/>
      <c r="K22" s="138"/>
      <c r="L22" s="112"/>
    </row>
    <row r="23" spans="2:12" ht="12.75">
      <c r="B23" s="153"/>
      <c r="C23" s="126"/>
      <c r="D23" s="138"/>
      <c r="E23" s="138"/>
      <c r="F23" s="138"/>
      <c r="G23" s="138"/>
      <c r="H23" s="138"/>
      <c r="I23" s="138"/>
      <c r="J23" s="138"/>
      <c r="K23" s="138"/>
      <c r="L23" s="112"/>
    </row>
    <row r="24" spans="2:12" ht="12.75"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</row>
    <row r="25" spans="2:12" ht="12.75"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</row>
  </sheetData>
  <sheetProtection selectLockedCells="1" selectUnlockedCells="1"/>
  <mergeCells count="7">
    <mergeCell ref="A1:A2"/>
    <mergeCell ref="B1:B2"/>
    <mergeCell ref="C1:I1"/>
    <mergeCell ref="D2:E2"/>
    <mergeCell ref="F2:G2"/>
    <mergeCell ref="H2:I2"/>
    <mergeCell ref="J2:K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0" customWidth="1"/>
  </cols>
  <sheetData>
    <row r="1" spans="1:10" ht="13.5" customHeight="1">
      <c r="A1" s="154" t="s">
        <v>163</v>
      </c>
      <c r="B1" s="154"/>
      <c r="C1" s="155" t="s">
        <v>164</v>
      </c>
      <c r="D1" s="155"/>
      <c r="E1" s="155"/>
      <c r="F1" s="155"/>
      <c r="G1" s="155"/>
      <c r="H1" s="155"/>
      <c r="I1" s="155"/>
      <c r="J1" s="155"/>
    </row>
    <row r="2" spans="1:11" ht="14.25" customHeight="1">
      <c r="A2" s="154"/>
      <c r="B2" s="154"/>
      <c r="C2" s="156">
        <v>15</v>
      </c>
      <c r="D2" s="156"/>
      <c r="E2" s="157">
        <v>30</v>
      </c>
      <c r="F2" s="157"/>
      <c r="G2" s="156">
        <v>45</v>
      </c>
      <c r="H2" s="156"/>
      <c r="I2" s="156">
        <v>60</v>
      </c>
      <c r="J2" s="156"/>
      <c r="K2" s="158"/>
    </row>
    <row r="3" spans="1:11" ht="12.75">
      <c r="A3" s="159"/>
      <c r="B3" s="160"/>
      <c r="C3" s="161"/>
      <c r="D3" s="162"/>
      <c r="E3" s="163"/>
      <c r="F3" s="164"/>
      <c r="G3" s="165"/>
      <c r="H3" s="145"/>
      <c r="I3" s="165"/>
      <c r="J3" s="145"/>
      <c r="K3" s="158"/>
    </row>
    <row r="4" spans="1:11" ht="38.25">
      <c r="A4" s="159" t="s">
        <v>10</v>
      </c>
      <c r="B4" s="166" t="s">
        <v>174</v>
      </c>
      <c r="C4" s="167"/>
      <c r="D4" s="168"/>
      <c r="E4" s="169"/>
      <c r="F4" s="170"/>
      <c r="G4" s="169"/>
      <c r="H4" s="169"/>
      <c r="I4" s="171"/>
      <c r="J4" s="172"/>
      <c r="K4" s="158"/>
    </row>
    <row r="5" spans="1:10" ht="12.75">
      <c r="A5" s="159"/>
      <c r="B5" s="166"/>
      <c r="C5" s="173"/>
      <c r="D5" s="174"/>
      <c r="E5" s="175"/>
      <c r="F5" s="174"/>
      <c r="G5" s="175"/>
      <c r="H5" s="175"/>
      <c r="I5" s="176"/>
      <c r="J5" s="177"/>
    </row>
    <row r="6" spans="1:10" ht="38.25">
      <c r="A6" s="159" t="s">
        <v>26</v>
      </c>
      <c r="B6" s="166" t="s">
        <v>175</v>
      </c>
      <c r="C6" s="173"/>
      <c r="D6" s="175"/>
      <c r="E6" s="178"/>
      <c r="F6" s="178"/>
      <c r="G6" s="178"/>
      <c r="H6" s="178"/>
      <c r="I6" s="176"/>
      <c r="J6" s="177"/>
    </row>
    <row r="7" spans="1:10" ht="12.75">
      <c r="A7" s="179"/>
      <c r="B7" s="180"/>
      <c r="C7" s="181"/>
      <c r="D7" s="182"/>
      <c r="E7" s="183"/>
      <c r="F7" s="184"/>
      <c r="G7" s="182"/>
      <c r="H7" s="182"/>
      <c r="I7" s="185"/>
      <c r="J7" s="186"/>
    </row>
    <row r="8" spans="1:10" ht="12.75">
      <c r="A8" s="159" t="s">
        <v>32</v>
      </c>
      <c r="B8" s="166" t="s">
        <v>176</v>
      </c>
      <c r="C8" s="187"/>
      <c r="D8" s="188"/>
      <c r="E8" s="185"/>
      <c r="F8" s="182"/>
      <c r="G8" s="182"/>
      <c r="H8" s="189"/>
      <c r="I8" s="182"/>
      <c r="J8" s="186"/>
    </row>
    <row r="9" spans="1:11" ht="12.75">
      <c r="A9" s="179"/>
      <c r="B9" s="190"/>
      <c r="C9" s="191"/>
      <c r="D9" s="192"/>
      <c r="E9" s="185"/>
      <c r="F9" s="182"/>
      <c r="G9" s="193"/>
      <c r="H9" s="182"/>
      <c r="I9" s="185"/>
      <c r="J9" s="183"/>
      <c r="K9" s="158"/>
    </row>
    <row r="10" spans="1:11" ht="12.75">
      <c r="A10" s="159" t="s">
        <v>56</v>
      </c>
      <c r="B10" s="194" t="s">
        <v>177</v>
      </c>
      <c r="C10" s="195"/>
      <c r="D10" s="192"/>
      <c r="E10" s="185"/>
      <c r="F10" s="189"/>
      <c r="G10" s="178"/>
      <c r="H10" s="178"/>
      <c r="I10" s="185"/>
      <c r="J10" s="183"/>
      <c r="K10" s="158"/>
    </row>
    <row r="11" spans="1:11" ht="12.75">
      <c r="A11" s="159"/>
      <c r="B11" s="196"/>
      <c r="C11" s="197"/>
      <c r="D11" s="189"/>
      <c r="E11" s="182"/>
      <c r="F11" s="189"/>
      <c r="G11" s="182"/>
      <c r="H11" s="182"/>
      <c r="I11" s="185"/>
      <c r="J11" s="183"/>
      <c r="K11" s="158"/>
    </row>
    <row r="12" spans="1:11" ht="12.75">
      <c r="A12" s="179"/>
      <c r="B12" s="190"/>
      <c r="C12" s="183"/>
      <c r="D12" s="189"/>
      <c r="E12" s="182"/>
      <c r="F12" s="189"/>
      <c r="G12" s="182"/>
      <c r="H12" s="182"/>
      <c r="I12" s="185"/>
      <c r="J12" s="183"/>
      <c r="K12" s="158"/>
    </row>
    <row r="13" spans="1:11" ht="25.5">
      <c r="A13" s="159" t="s">
        <v>91</v>
      </c>
      <c r="B13" s="196" t="s">
        <v>178</v>
      </c>
      <c r="C13" s="178"/>
      <c r="D13" s="168"/>
      <c r="E13" s="178"/>
      <c r="F13" s="168"/>
      <c r="G13" s="198"/>
      <c r="H13" s="182"/>
      <c r="I13" s="185"/>
      <c r="J13" s="183"/>
      <c r="K13" s="158"/>
    </row>
    <row r="14" spans="1:11" ht="12.75">
      <c r="A14" s="159"/>
      <c r="B14" s="166"/>
      <c r="C14" s="181"/>
      <c r="D14" s="189"/>
      <c r="E14" s="182"/>
      <c r="F14" s="189"/>
      <c r="G14" s="182"/>
      <c r="H14" s="182"/>
      <c r="I14" s="185"/>
      <c r="J14" s="183"/>
      <c r="K14" s="158"/>
    </row>
    <row r="15" spans="1:10" ht="12.75">
      <c r="A15" s="159" t="s">
        <v>101</v>
      </c>
      <c r="B15" s="196" t="s">
        <v>179</v>
      </c>
      <c r="C15" s="183"/>
      <c r="D15" s="189"/>
      <c r="E15" s="182"/>
      <c r="F15" s="189"/>
      <c r="G15" s="178"/>
      <c r="H15" s="178"/>
      <c r="I15" s="185"/>
      <c r="J15" s="186"/>
    </row>
    <row r="16" spans="1:11" ht="12.75">
      <c r="A16" s="159"/>
      <c r="B16" s="199"/>
      <c r="C16" s="200"/>
      <c r="D16" s="201"/>
      <c r="E16" s="202"/>
      <c r="F16" s="201"/>
      <c r="G16" s="202"/>
      <c r="H16" s="202"/>
      <c r="I16" s="203"/>
      <c r="J16" s="204"/>
      <c r="K16" s="158"/>
    </row>
    <row r="17" spans="1:11" ht="12.75">
      <c r="A17" s="159" t="s">
        <v>127</v>
      </c>
      <c r="B17" s="196" t="s">
        <v>172</v>
      </c>
      <c r="C17" s="200"/>
      <c r="D17" s="201"/>
      <c r="E17" s="202"/>
      <c r="F17" s="201"/>
      <c r="G17" s="205"/>
      <c r="H17" s="205"/>
      <c r="I17" s="206"/>
      <c r="J17" s="207"/>
      <c r="K17" s="158"/>
    </row>
    <row r="18" spans="1:11" ht="12.75">
      <c r="A18" s="159"/>
      <c r="B18" s="196"/>
      <c r="C18" s="200"/>
      <c r="D18" s="201"/>
      <c r="E18" s="202"/>
      <c r="F18" s="201"/>
      <c r="G18" s="202"/>
      <c r="H18" s="202"/>
      <c r="I18" s="203"/>
      <c r="J18" s="208"/>
      <c r="K18" s="184"/>
    </row>
    <row r="19" spans="1:11" ht="12.75">
      <c r="A19" s="159"/>
      <c r="B19" s="196"/>
      <c r="C19" s="200"/>
      <c r="D19" s="201"/>
      <c r="E19" s="202"/>
      <c r="F19" s="201"/>
      <c r="G19" s="202"/>
      <c r="H19" s="202"/>
      <c r="K19" s="158"/>
    </row>
    <row r="20" spans="1:11" ht="12.75">
      <c r="A20" s="159" t="s">
        <v>140</v>
      </c>
      <c r="B20" s="166" t="s">
        <v>173</v>
      </c>
      <c r="C20" s="209"/>
      <c r="D20" s="210"/>
      <c r="I20" s="203"/>
      <c r="J20" s="204"/>
      <c r="K20" s="158"/>
    </row>
    <row r="21" spans="1:11" ht="12.75">
      <c r="A21" s="211"/>
      <c r="B21" s="212"/>
      <c r="C21" s="204"/>
      <c r="D21" s="213"/>
      <c r="E21" s="204"/>
      <c r="F21" s="213"/>
      <c r="G21" s="214"/>
      <c r="H21" s="204"/>
      <c r="I21" s="214"/>
      <c r="J21" s="215"/>
      <c r="K21" s="158"/>
    </row>
    <row r="22" spans="1:8" ht="12.75">
      <c r="A22" s="216"/>
      <c r="C22" s="216"/>
      <c r="E22" s="216"/>
      <c r="H22" s="216"/>
    </row>
  </sheetData>
  <sheetProtection selectLockedCells="1" selectUnlockedCells="1"/>
  <mergeCells count="6">
    <mergeCell ref="A1:B2"/>
    <mergeCell ref="C1:J1"/>
    <mergeCell ref="C2:D2"/>
    <mergeCell ref="E2:F2"/>
    <mergeCell ref="G2:H2"/>
    <mergeCell ref="I2:J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A1" sqref="A1"/>
    </sheetView>
  </sheetViews>
  <sheetFormatPr defaultColWidth="9.140625" defaultRowHeight="12.75"/>
  <cols>
    <col min="2" max="2" width="16.421875" style="0" customWidth="1"/>
  </cols>
  <sheetData>
    <row r="1" spans="1:10" ht="12.75" customHeight="1">
      <c r="A1" s="217" t="s">
        <v>163</v>
      </c>
      <c r="B1" s="217"/>
      <c r="C1" s="218" t="s">
        <v>164</v>
      </c>
      <c r="D1" s="218"/>
      <c r="E1" s="218"/>
      <c r="F1" s="218"/>
      <c r="G1" s="218"/>
      <c r="H1" s="218"/>
      <c r="I1" s="218"/>
      <c r="J1" s="218"/>
    </row>
    <row r="2" spans="1:10" ht="13.5" customHeight="1">
      <c r="A2" s="217"/>
      <c r="B2" s="217"/>
      <c r="C2" s="219">
        <v>30</v>
      </c>
      <c r="D2" s="219"/>
      <c r="E2" s="220">
        <v>60</v>
      </c>
      <c r="F2" s="220"/>
      <c r="G2" s="220">
        <v>90</v>
      </c>
      <c r="H2" s="220"/>
      <c r="I2" s="221">
        <v>120</v>
      </c>
      <c r="J2" s="221"/>
    </row>
    <row r="3" spans="1:10" ht="12.75">
      <c r="A3" s="222"/>
      <c r="B3" s="223"/>
      <c r="C3" s="224"/>
      <c r="D3" s="162"/>
      <c r="E3" s="145"/>
      <c r="F3" s="162"/>
      <c r="G3" s="145"/>
      <c r="H3" s="145"/>
      <c r="I3" s="165"/>
      <c r="J3" s="225"/>
    </row>
    <row r="4" spans="1:10" ht="25.5">
      <c r="A4" s="159" t="s">
        <v>10</v>
      </c>
      <c r="B4" s="128" t="s">
        <v>174</v>
      </c>
      <c r="C4" s="226"/>
      <c r="D4" s="168"/>
      <c r="E4" s="172"/>
      <c r="F4" s="170"/>
      <c r="G4" s="172"/>
      <c r="H4" s="172"/>
      <c r="I4" s="171"/>
      <c r="J4" s="227"/>
    </row>
    <row r="5" spans="1:10" ht="12.75">
      <c r="A5" s="159"/>
      <c r="B5" s="128"/>
      <c r="C5" s="228"/>
      <c r="D5" s="174"/>
      <c r="E5" s="229"/>
      <c r="F5" s="174"/>
      <c r="G5" s="229"/>
      <c r="H5" s="229"/>
      <c r="I5" s="176"/>
      <c r="J5" s="230"/>
    </row>
    <row r="6" spans="1:10" ht="12.75">
      <c r="A6" s="159" t="s">
        <v>26</v>
      </c>
      <c r="B6" s="128" t="s">
        <v>166</v>
      </c>
      <c r="C6" s="228"/>
      <c r="D6" s="229"/>
      <c r="E6" s="231"/>
      <c r="F6" s="231"/>
      <c r="G6" s="183"/>
      <c r="H6" s="183"/>
      <c r="I6" s="176"/>
      <c r="J6" s="230"/>
    </row>
    <row r="7" spans="1:10" ht="12.75">
      <c r="A7" s="179"/>
      <c r="B7" s="232"/>
      <c r="C7" s="233"/>
      <c r="D7" s="183"/>
      <c r="E7" s="183"/>
      <c r="F7" s="234"/>
      <c r="G7" s="183"/>
      <c r="H7" s="183"/>
      <c r="I7" s="185"/>
      <c r="J7" s="235"/>
    </row>
    <row r="8" spans="1:10" ht="12.75">
      <c r="A8" s="159" t="s">
        <v>32</v>
      </c>
      <c r="B8" s="128" t="s">
        <v>176</v>
      </c>
      <c r="C8" s="224"/>
      <c r="D8" s="145"/>
      <c r="E8" s="185"/>
      <c r="F8" s="183"/>
      <c r="G8" s="231"/>
      <c r="H8" s="168"/>
      <c r="I8" s="183"/>
      <c r="J8" s="235"/>
    </row>
    <row r="9" spans="1:10" ht="12.75">
      <c r="A9" s="179"/>
      <c r="B9" s="232"/>
      <c r="C9" s="224"/>
      <c r="D9" s="234"/>
      <c r="E9" s="185"/>
      <c r="F9" s="183"/>
      <c r="G9" s="145"/>
      <c r="H9" s="183"/>
      <c r="I9" s="185"/>
      <c r="J9" s="235"/>
    </row>
    <row r="10" spans="1:10" ht="25.5">
      <c r="A10" s="159" t="s">
        <v>56</v>
      </c>
      <c r="B10" s="128" t="s">
        <v>178</v>
      </c>
      <c r="C10" s="224"/>
      <c r="D10" s="234"/>
      <c r="E10" s="206"/>
      <c r="F10" s="168"/>
      <c r="G10" s="231"/>
      <c r="H10" s="231"/>
      <c r="I10" s="185"/>
      <c r="J10" s="235"/>
    </row>
    <row r="11" spans="1:10" ht="12.75">
      <c r="A11" s="179"/>
      <c r="B11" s="232"/>
      <c r="C11" s="233"/>
      <c r="D11" s="189"/>
      <c r="E11" s="183"/>
      <c r="F11" s="189"/>
      <c r="G11" s="183"/>
      <c r="H11" s="183"/>
      <c r="I11" s="185"/>
      <c r="J11" s="235"/>
    </row>
    <row r="12" spans="1:10" ht="12.75">
      <c r="A12" s="159" t="s">
        <v>91</v>
      </c>
      <c r="B12" s="236" t="s">
        <v>179</v>
      </c>
      <c r="C12" s="226"/>
      <c r="D12" s="168"/>
      <c r="E12" s="183"/>
      <c r="F12" s="189"/>
      <c r="G12" s="145"/>
      <c r="H12" s="183"/>
      <c r="I12" s="185"/>
      <c r="J12" s="235"/>
    </row>
    <row r="13" spans="1:10" ht="12.75">
      <c r="A13" s="159"/>
      <c r="B13" s="236"/>
      <c r="C13" s="233"/>
      <c r="D13" s="189"/>
      <c r="E13" s="183"/>
      <c r="F13" s="189"/>
      <c r="G13" s="145"/>
      <c r="H13" s="183"/>
      <c r="I13" s="185"/>
      <c r="J13" s="235"/>
    </row>
    <row r="14" spans="1:10" ht="12.75">
      <c r="A14" s="159"/>
      <c r="B14" s="128"/>
      <c r="C14" s="233"/>
      <c r="D14" s="189"/>
      <c r="E14" s="183"/>
      <c r="F14" s="189"/>
      <c r="G14" s="183"/>
      <c r="H14" s="183"/>
      <c r="I14" s="185"/>
      <c r="J14" s="235"/>
    </row>
    <row r="15" spans="1:10" ht="12.75">
      <c r="A15" s="159" t="s">
        <v>101</v>
      </c>
      <c r="B15" s="128" t="s">
        <v>180</v>
      </c>
      <c r="C15" s="233"/>
      <c r="D15" s="189"/>
      <c r="E15" s="183"/>
      <c r="F15" s="189"/>
      <c r="G15" s="183"/>
      <c r="H15" s="183"/>
      <c r="I15" s="206"/>
      <c r="J15" s="237"/>
    </row>
    <row r="16" spans="1:10" ht="12.75">
      <c r="A16" s="159"/>
      <c r="B16" s="128"/>
      <c r="C16" s="233"/>
      <c r="D16" s="189"/>
      <c r="E16" s="183"/>
      <c r="F16" s="189"/>
      <c r="G16" s="183"/>
      <c r="H16" s="183"/>
      <c r="I16" s="185"/>
      <c r="J16" s="235"/>
    </row>
    <row r="17" spans="1:15" ht="12.75">
      <c r="A17" s="159"/>
      <c r="B17" s="128"/>
      <c r="C17" s="224"/>
      <c r="D17" s="189"/>
      <c r="E17" s="183"/>
      <c r="F17" s="189"/>
      <c r="G17" s="183"/>
      <c r="H17" s="183"/>
      <c r="I17" s="185"/>
      <c r="J17" s="235"/>
      <c r="M17" s="121"/>
      <c r="N17" s="121"/>
      <c r="O17" s="121"/>
    </row>
    <row r="18" spans="1:15" ht="12.75">
      <c r="A18" s="159" t="s">
        <v>127</v>
      </c>
      <c r="B18" s="128" t="s">
        <v>172</v>
      </c>
      <c r="C18" s="224"/>
      <c r="D18" s="189"/>
      <c r="E18" s="183"/>
      <c r="F18" s="189"/>
      <c r="G18" s="183"/>
      <c r="H18" s="183"/>
      <c r="I18" s="206"/>
      <c r="J18" s="237"/>
      <c r="M18" s="121"/>
      <c r="N18" s="121"/>
      <c r="O18" s="121"/>
    </row>
    <row r="19" spans="1:15" ht="12.75">
      <c r="A19" s="159"/>
      <c r="B19" s="128"/>
      <c r="C19" s="224"/>
      <c r="D19" s="189"/>
      <c r="E19" s="183"/>
      <c r="F19" s="189"/>
      <c r="G19" s="183"/>
      <c r="H19" s="183"/>
      <c r="I19" s="185"/>
      <c r="J19" s="235"/>
      <c r="M19" s="121"/>
      <c r="N19" s="121"/>
      <c r="O19" s="121"/>
    </row>
    <row r="20" spans="1:10" ht="12.75">
      <c r="A20" s="159"/>
      <c r="B20" s="128"/>
      <c r="C20" s="224"/>
      <c r="D20" s="189"/>
      <c r="E20" s="183"/>
      <c r="F20" s="189"/>
      <c r="G20" s="183"/>
      <c r="H20" s="183"/>
      <c r="I20" s="234"/>
      <c r="J20" s="238"/>
    </row>
    <row r="21" spans="1:10" ht="12.75">
      <c r="A21" s="159" t="s">
        <v>140</v>
      </c>
      <c r="B21" s="128" t="s">
        <v>173</v>
      </c>
      <c r="C21" s="233"/>
      <c r="D21" s="189"/>
      <c r="E21" s="239"/>
      <c r="F21" s="239"/>
      <c r="G21" s="240"/>
      <c r="H21" s="240"/>
      <c r="I21" s="185"/>
      <c r="J21" s="235"/>
    </row>
    <row r="22" spans="1:10" ht="12.75">
      <c r="A22" s="241"/>
      <c r="B22" s="242"/>
      <c r="C22" s="243"/>
      <c r="D22" s="244"/>
      <c r="E22" s="245"/>
      <c r="F22" s="244"/>
      <c r="G22" s="245"/>
      <c r="H22" s="245"/>
      <c r="I22" s="246"/>
      <c r="J22" s="247"/>
    </row>
  </sheetData>
  <sheetProtection selectLockedCells="1" selectUnlockedCells="1"/>
  <mergeCells count="6">
    <mergeCell ref="A1:B2"/>
    <mergeCell ref="C1:J1"/>
    <mergeCell ref="C2:D2"/>
    <mergeCell ref="E2:F2"/>
    <mergeCell ref="G2:H2"/>
    <mergeCell ref="I2:J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3" sqref="K23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2021-06-14T18:37:23Z</cp:lastPrinted>
  <dcterms:modified xsi:type="dcterms:W3CDTF">2021-06-14T18:37:28Z</dcterms:modified>
  <cp:category/>
  <cp:version/>
  <cp:contentType/>
  <cp:contentStatus/>
  <cp:revision>1</cp:revision>
</cp:coreProperties>
</file>