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forma quadra" sheetId="1" r:id="rId1"/>
    <sheet name="Plan1" sheetId="2" state="hidden" r:id="rId2"/>
    <sheet name="Plan2" sheetId="3" state="hidden" r:id="rId3"/>
    <sheet name="Plan3" sheetId="4" state="hidden" r:id="rId4"/>
    <sheet name="Planilha1" sheetId="5" r:id="rId5"/>
    <sheet name="total" sheetId="6" r:id="rId6"/>
  </sheets>
  <definedNames>
    <definedName name="_xlnm.Print_Area" localSheetId="0">'reforma quadra'!$A$1:$I$3</definedName>
    <definedName name="Excel_BuiltIn_Print_Area" localSheetId="0">'reforma quadra'!$A$1:$I$3</definedName>
    <definedName name="Excel_BuiltIn_Print_Titles" localSheetId="0">'reforma quadra'!#REF!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<sst xmlns="http://schemas.openxmlformats.org/spreadsheetml/2006/main" count="166" uniqueCount="114">
  <si>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ESCOLA MARIA ILKA: Reforma e manutenção da quadra poliesportiva </t>
  </si>
  <si>
    <t xml:space="preserve"> EMOP Ano referência :03/2021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</si>
  <si>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</si>
  <si>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</si>
  <si>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</si>
  <si>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</si>
  <si>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</si>
  <si>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</si>
  <si>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</si>
  <si>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</si>
  <si>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</si>
  <si>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</si>
  <si>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</si>
  <si>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02.001.0003-A</t>
  </si>
  <si>
    <t>TAPUME DE VEDACAO OU PROTECAO,EXECUTADO COM CHAPAS DE MADEIRA COMPENSADA,RESINADA,LISA,DE COLAGEM FENOLICA,A PROVA D'AGUA,COM 2,20X1,10M E 10MM DE ESPESSURA,PREGADAS EM PECAS DE MADEIRA DE 3¬ DE 3"X3" HORIZONTAIS E VERTICAIS A CADA 1,22M,EXCLUSIVE PINTURA,COM REAPROVEITAMENTO 10 VEZES DE TODAS AS PECAS DE MADEIRA</t>
  </si>
  <si>
    <t>M2</t>
  </si>
  <si>
    <t xml:space="preserve"> 40m x 2,20m</t>
  </si>
  <si>
    <t>1.2</t>
  </si>
  <si>
    <t>05.001.0147-A</t>
  </si>
  <si>
    <t>ARRANCAMENTO DE GRADES,GRADIS,ALAMBRADOS,CERCAS E PORTÕES</t>
  </si>
  <si>
    <t xml:space="preserve">Região à ser demolida: (6,4m + 1,75m +1,75m) x 4m </t>
  </si>
  <si>
    <t>1.3</t>
  </si>
  <si>
    <t>05.001.0025-A</t>
  </si>
  <si>
    <t>DEMOLICAO MANUAL DE ALVENARIA DE BLOCOS DE CONCRETO,INCLUSIVE EMPILHAMENTO DENTRO DO CANTEIRO DE SERVICO</t>
  </si>
  <si>
    <t>M3</t>
  </si>
  <si>
    <t xml:space="preserve">6,4m + (1,75m x 4un) x 0,5m </t>
  </si>
  <si>
    <t>2.0</t>
  </si>
  <si>
    <t>Alvenaria</t>
  </si>
  <si>
    <t>2.1</t>
  </si>
  <si>
    <t>12.005.0010-A</t>
  </si>
  <si>
    <t>ALVENARIA DE BLOCOS DE CONCRETO 10X20X40CM,ASSENTES COM ARGAMASSA DE CIMENTO E AREIA,NO TRACO 1:8,EM PAREDES DE 0,10M DEESPESSURA,DE SUPERFICIE CORRIDA,ATE 3,00M DE ALTURA E MEDIDAPELA AREA REAL</t>
  </si>
  <si>
    <t>6,4 m x 0 5m</t>
  </si>
  <si>
    <t>3.0</t>
  </si>
  <si>
    <t>Revestimento</t>
  </si>
  <si>
    <t>3.1</t>
  </si>
  <si>
    <t>13.002.0011-B</t>
  </si>
  <si>
    <t>REVESTIMENTO EXTERNO,DE UMA VEZ,COM ARGAMASSA DE CIMENTO,SAIBRO MACIO E AREIA FINA,NO TRACO 1:3:3,COM ESPESSURA DE 2,5CM,INCLUSIVE CHAPISCO DE CIMENTO E AREIA,NO TRACO 1:3,COM ESPESSURA DE 9MM</t>
  </si>
  <si>
    <t xml:space="preserve"> mureta da quadra: (0,5m x 31,20m x 2 lados) x (19 m x 0,5m x 2 lados) + espelhos arquibancada: (20,10m x ( 0,16m + 0,57m+ 0,9m + 0,57m) + laterais :(1,785m² x 2 lados)   </t>
  </si>
  <si>
    <t>4.0</t>
  </si>
  <si>
    <t>Itens para quadra poliesportiva</t>
  </si>
  <si>
    <t>4.1</t>
  </si>
  <si>
    <t>PJ 14.10.0203 (A)</t>
  </si>
  <si>
    <t>TELA DE ARAME GALVANIZADO NÚMERO 12, COM MALHA LOSANGULAR DE 5 CM, FIXADA COM ARAME GALVANIZADO NÚMERO 12, A ARMAÇÃO TUBULAR DE FERRO GALVANIZADO (EXCLUSIVE ESTA). FORNECIMENTO E COLOCAÇÃO (DESONERADO)</t>
  </si>
  <si>
    <t>2m x 3m x 4 um</t>
  </si>
  <si>
    <t>4.2</t>
  </si>
  <si>
    <t>18.200.0004-A</t>
  </si>
  <si>
    <t>TRAVE DESMONTAVEL PARA FUTEBOL DE SALAO,EM TUBO DE FERRO GALVANIZADO E BUCHAS.FORNECIMENTO</t>
  </si>
  <si>
    <t>PAR</t>
  </si>
  <si>
    <t>1 par</t>
  </si>
  <si>
    <t>4.3</t>
  </si>
  <si>
    <t>18.200.0001-A</t>
  </si>
  <si>
    <t>TABELA DE BASQUETE EM COMPENSADO NAVAL,TAMANHO OFICIAL,COM ARO E REDE.FORNECIMENTO E COLOCACAO</t>
  </si>
  <si>
    <t>4.4</t>
  </si>
  <si>
    <t>18.200.0015-A</t>
  </si>
  <si>
    <t>ESTRUTURA PARA BASQUETE,DE FERRO GALVANIZADO PINTADO,FIXA,COM AVANCO LIVRE DE 1,30M,COM TABELAS DE COMPENSADO NAVAL,AROSE REDES,EXCLUSIVE FURACAO DE PISO.FORNECIMENTO E COLOCACAO</t>
  </si>
  <si>
    <t>4.5</t>
  </si>
  <si>
    <t>18.200.0002-A</t>
  </si>
  <si>
    <t>POSTE PARA VOLEIBOL EM TUBO DE FERRO GALVANIZADO,COM CATRACA E BUCHAS.FORNECIMENTO</t>
  </si>
  <si>
    <t>4.6</t>
  </si>
  <si>
    <t>18.200.0003-A</t>
  </si>
  <si>
    <t>REDE DE VOLEIBOL OFICIAL COM CABO DE ACO.FORNECIMENTO</t>
  </si>
  <si>
    <t>UN</t>
  </si>
  <si>
    <t>1unidade</t>
  </si>
  <si>
    <t>4.7</t>
  </si>
  <si>
    <t>18.200.0005-A</t>
  </si>
  <si>
    <t>REDE DE NYLON PARA FUTEBOL DE SALAO.FORNECIMENTO</t>
  </si>
  <si>
    <t>4.8</t>
  </si>
  <si>
    <t>09.015.0030-A</t>
  </si>
  <si>
    <t>ALAMBRADO DE TELA DE ARAME GALVANIZADO FIO Nº12,MALHA LOSANGO DE 7,5CM,COM ALTURA DE 2,00M MAIS 0,30M DE ABA INCLINADA A45º.ESTA ESTRUTURA FORMADA DE TUBOS ACO GALVANIZADO DE 1.1/4",HORIZONTAIS E VERTICAIS,SENDO OS HORIZONTAIS UM A 0,15M DOCHAO E O OUTRO DISTANTE 2,00M DESTE,OS VERTICAIS A CADA 2,00M,INCLUSIVE PORTOES E FERRAGENS,EXCL.PINTURA.FORN.E COLOC.</t>
  </si>
  <si>
    <t>6,4m x 4m</t>
  </si>
  <si>
    <t>5.0</t>
  </si>
  <si>
    <t>Pintura</t>
  </si>
  <si>
    <t>5.1</t>
  </si>
  <si>
    <t>17.018.0080-A</t>
  </si>
  <si>
    <t>PINTURA COM TINTA LATEX,CLASSIFICACAO STANDARD (NBR 15079),PARA EXTERIOR,INCLUSIVE LIXAMENTOS,LIMPEZA,UMA DEMAO DE SELADOR ACRÍLICO E DUAS DEMÃOS DE ACABAMENTO</t>
  </si>
  <si>
    <t xml:space="preserve"> mureta da quadra: (0,5m x 31,20m x 2 lados) x (19 m x 0,5m x 2 lados) + espelhos arquibancada: (20,10m x ( 0,16m + 0,57m+ 0,9m + 0,57m) + laterais :(1,785m² x 2 lados)  </t>
  </si>
  <si>
    <t>5.2</t>
  </si>
  <si>
    <t>17.040.0021-A</t>
  </si>
  <si>
    <t>MARCACAO DE QUADRA DE ESPORTE OU VAGA DE GARAGEM COM TINTA ACRILICA PROPRIA PARA PINTURA DE PISOS,COM UTILIZACAO DE SELADOR E SOLVENTE PROPRIO E FITA CREPE COMO LIMITADOR DE LINHAS,MEDIDA PELA AREA REAL DE PINTURA</t>
  </si>
  <si>
    <t xml:space="preserve">largura: 0,05m x perímetro: (2 x 24,50m) + (3 x 13,6m)+( 4x 9m) + (2 x 15m ) +( 4x6m)+( 4x 6,4m) +( 2 x 4,3m)+( 5,6 x 4m) + (2 x 3,6m) = 0,05m x 500,18m </t>
  </si>
  <si>
    <t>5.3</t>
  </si>
  <si>
    <t>17.040.0024-A</t>
  </si>
  <si>
    <t>PINTURA DE PISO CIMENTADO LISO COM TINTA 100% ACRILICA,INCLUSIVE LIXAMENTO,LIMPEZA E TRES DEMAOS DE ACABAMENTO APLICADAS A ROLO DE LA,DILUICAO EM AGUA A 20%</t>
  </si>
  <si>
    <t>Quadra poliesportiva: (31,20m x 19 m)  + assento (arquibancada):  (0,5m x 20,1m x 3 un) + (0,2m x 20,1m)</t>
  </si>
  <si>
    <t xml:space="preserve">TOTAL </t>
  </si>
  <si>
    <t>BDI (22,23%)</t>
  </si>
  <si>
    <t>TOTAL COM BD1</t>
  </si>
  <si>
    <t>ITEM  / DESCRIÇÃO</t>
  </si>
  <si>
    <t>DIAS</t>
  </si>
  <si>
    <t>SERVIÇOS PRELIMINARES E DIVERSOS</t>
  </si>
  <si>
    <t>APARELHOS SANITÁRIOS</t>
  </si>
  <si>
    <t>ESQUADRIAS</t>
  </si>
  <si>
    <t>DIVISÓRIAS</t>
  </si>
  <si>
    <t>REVESTIMENTOS</t>
  </si>
  <si>
    <t>6.0</t>
  </si>
  <si>
    <t>PINTURA</t>
  </si>
  <si>
    <t>7.0</t>
  </si>
  <si>
    <t>ESTRUTURA</t>
  </si>
  <si>
    <t>SERVIÇOS PRELIMINARES</t>
  </si>
  <si>
    <t>APARELHOS E INSTALAÇÕES SANITÁRIOS</t>
  </si>
  <si>
    <t>8.0</t>
  </si>
  <si>
    <t>COBERTURA</t>
  </si>
  <si>
    <t>ALVENARIA</t>
  </si>
  <si>
    <t>EQ. ELÉTRICOS</t>
  </si>
  <si>
    <t>ITEM/DESCRIÇÃO</t>
  </si>
  <si>
    <t>1.0 SERVIÇOS PRELIMINARES</t>
  </si>
  <si>
    <t>2.0 ESQUADRIAS</t>
  </si>
  <si>
    <t>3.0 ALVENARIA</t>
  </si>
  <si>
    <t>4.0 REVESTIMENTO</t>
  </si>
  <si>
    <t>5.0 INSTALAÇÕES HIDROSANITARIAS</t>
  </si>
  <si>
    <t>6.0 INSTALAÇÕES ELÉTRICAS</t>
  </si>
  <si>
    <t>7.0  ITENS PARA QUADRA</t>
  </si>
  <si>
    <t>8.0 PINTURA</t>
  </si>
  <si>
    <t xml:space="preserve">9.0 COBERTURA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</si>
</sst>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0.00"/>
    <numFmt numFmtId="168" formatCode="General"/>
    <numFmt numFmtId="169" formatCode="0"/>
  </numFmts>
  <fonts count="22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.5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22"/>
      </right>
      <top style="medium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5" fontId="2" fillId="2" borderId="0" xfId="17" applyFont="1" applyFill="1" applyBorder="1" applyAlignment="1" applyProtection="1">
      <alignment horizontal="center" vertical="center"/>
      <protection/>
    </xf>
    <xf numFmtId="165" fontId="2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top"/>
      <protection locked="0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4" fillId="2" borderId="0" xfId="0" applyFont="1" applyFill="1" applyAlignment="1">
      <alignment horizontal="center" vertical="center"/>
    </xf>
    <xf numFmtId="165" fontId="4" fillId="2" borderId="0" xfId="17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 wrapText="1"/>
      <protection locked="0"/>
    </xf>
    <xf numFmtId="164" fontId="2" fillId="2" borderId="0" xfId="0" applyFont="1" applyFill="1" applyAlignment="1" applyProtection="1">
      <alignment vertical="top"/>
      <protection locked="0"/>
    </xf>
    <xf numFmtId="164" fontId="1" fillId="2" borderId="0" xfId="0" applyFont="1" applyFill="1" applyAlignment="1" applyProtection="1">
      <alignment vertical="top"/>
      <protection locked="0"/>
    </xf>
    <xf numFmtId="164" fontId="6" fillId="2" borderId="0" xfId="18" applyFont="1" applyFill="1" applyBorder="1" applyAlignment="1" applyProtection="1">
      <alignment horizontal="center" vertical="center"/>
      <protection/>
    </xf>
    <xf numFmtId="166" fontId="2" fillId="2" borderId="0" xfId="18" applyNumberFormat="1" applyFont="1" applyFill="1" applyBorder="1" applyAlignment="1" applyProtection="1">
      <alignment horizontal="center" vertical="center"/>
      <protection/>
    </xf>
    <xf numFmtId="164" fontId="2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18" applyFont="1" applyFill="1" applyBorder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locked="0"/>
    </xf>
    <xf numFmtId="165" fontId="4" fillId="2" borderId="0" xfId="17" applyFont="1" applyFill="1" applyBorder="1" applyAlignment="1" applyProtection="1">
      <alignment horizontal="center" vertical="center"/>
      <protection locked="0"/>
    </xf>
    <xf numFmtId="164" fontId="5" fillId="2" borderId="0" xfId="18" applyFont="1" applyFill="1" applyBorder="1" applyAlignment="1" applyProtection="1">
      <alignment horizontal="center" vertical="center" wrapText="1"/>
      <protection/>
    </xf>
    <xf numFmtId="164" fontId="4" fillId="2" borderId="0" xfId="18" applyFont="1" applyFill="1" applyBorder="1" applyAlignment="1" applyProtection="1">
      <alignment horizontal="center" vertical="center"/>
      <protection/>
    </xf>
    <xf numFmtId="165" fontId="4" fillId="2" borderId="0" xfId="17" applyFont="1" applyFill="1" applyBorder="1" applyAlignment="1" applyProtection="1">
      <alignment vertical="center"/>
      <protection/>
    </xf>
    <xf numFmtId="165" fontId="7" fillId="2" borderId="0" xfId="17" applyFont="1" applyFill="1" applyBorder="1" applyAlignment="1" applyProtection="1">
      <alignment vertical="center"/>
      <protection/>
    </xf>
    <xf numFmtId="165" fontId="2" fillId="2" borderId="0" xfId="17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 locked="0"/>
    </xf>
    <xf numFmtId="165" fontId="7" fillId="2" borderId="0" xfId="17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5" fontId="2" fillId="2" borderId="2" xfId="17" applyFont="1" applyFill="1" applyBorder="1" applyAlignment="1" applyProtection="1">
      <alignment horizontal="center" vertical="center"/>
      <protection locked="0"/>
    </xf>
    <xf numFmtId="165" fontId="2" fillId="0" borderId="2" xfId="17" applyFont="1" applyFill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 applyProtection="1">
      <alignment horizontal="center" vertical="center"/>
      <protection locked="0"/>
    </xf>
    <xf numFmtId="164" fontId="2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 applyProtection="1">
      <alignment horizontal="left" vertical="center" wrapText="1"/>
      <protection locked="0"/>
    </xf>
    <xf numFmtId="164" fontId="2" fillId="3" borderId="5" xfId="0" applyFont="1" applyFill="1" applyBorder="1" applyAlignment="1">
      <alignment horizontal="center" vertical="center"/>
    </xf>
    <xf numFmtId="165" fontId="2" fillId="3" borderId="5" xfId="17" applyFont="1" applyFill="1" applyBorder="1" applyAlignment="1" applyProtection="1">
      <alignment horizontal="center" vertical="center"/>
      <protection/>
    </xf>
    <xf numFmtId="165" fontId="6" fillId="3" borderId="6" xfId="17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9" fillId="2" borderId="7" xfId="0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center" vertical="center"/>
    </xf>
    <xf numFmtId="165" fontId="2" fillId="2" borderId="0" xfId="17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Alignment="1" applyProtection="1">
      <alignment horizontal="center" vertical="center" wrapText="1"/>
      <protection locked="0"/>
    </xf>
    <xf numFmtId="164" fontId="2" fillId="2" borderId="7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 wrapText="1"/>
    </xf>
    <xf numFmtId="164" fontId="2" fillId="2" borderId="7" xfId="0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center" vertical="center"/>
    </xf>
    <xf numFmtId="164" fontId="9" fillId="0" borderId="0" xfId="0" applyFont="1" applyAlignment="1" applyProtection="1">
      <alignment horizontal="center" vertical="center" wrapText="1"/>
      <protection locked="0"/>
    </xf>
    <xf numFmtId="164" fontId="9" fillId="2" borderId="0" xfId="0" applyFont="1" applyFill="1" applyBorder="1" applyAlignment="1">
      <alignment vertical="center" wrapText="1"/>
    </xf>
    <xf numFmtId="164" fontId="10" fillId="2" borderId="7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4" fontId="2" fillId="2" borderId="0" xfId="0" applyFont="1" applyFill="1" applyAlignment="1" applyProtection="1">
      <alignment horizontal="left" vertical="center" wrapText="1"/>
      <protection locked="0"/>
    </xf>
    <xf numFmtId="165" fontId="6" fillId="3" borderId="5" xfId="17" applyFont="1" applyFill="1" applyBorder="1" applyAlignment="1" applyProtection="1">
      <alignment horizontal="center" vertical="center"/>
      <protection/>
    </xf>
    <xf numFmtId="164" fontId="11" fillId="2" borderId="7" xfId="0" applyFont="1" applyFill="1" applyBorder="1" applyAlignment="1">
      <alignment vertical="center"/>
    </xf>
    <xf numFmtId="169" fontId="0" fillId="0" borderId="0" xfId="0" applyNumberFormat="1" applyFont="1" applyAlignment="1">
      <alignment horizontal="center" vertical="center"/>
    </xf>
    <xf numFmtId="167" fontId="2" fillId="0" borderId="0" xfId="0" applyNumberFormat="1" applyFont="1" applyAlignment="1" applyProtection="1">
      <alignment horizontal="center" vertical="center"/>
      <protection locked="0"/>
    </xf>
    <xf numFmtId="164" fontId="9" fillId="2" borderId="0" xfId="0" applyFont="1" applyFill="1" applyAlignment="1" applyProtection="1">
      <alignment horizontal="center" vertical="center" wrapText="1"/>
      <protection locked="0"/>
    </xf>
    <xf numFmtId="169" fontId="12" fillId="0" borderId="0" xfId="0" applyNumberFormat="1" applyFont="1" applyAlignment="1">
      <alignment horizontal="center" vertical="center"/>
    </xf>
    <xf numFmtId="169" fontId="12" fillId="2" borderId="0" xfId="0" applyNumberFormat="1" applyFont="1" applyFill="1" applyAlignment="1">
      <alignment vertical="top" wrapText="1"/>
    </xf>
    <xf numFmtId="164" fontId="2" fillId="2" borderId="7" xfId="0" applyFont="1" applyFill="1" applyBorder="1" applyAlignment="1">
      <alignment horizontal="center" vertical="center" wrapText="1"/>
    </xf>
    <xf numFmtId="169" fontId="12" fillId="2" borderId="0" xfId="0" applyNumberFormat="1" applyFont="1" applyFill="1" applyAlignment="1">
      <alignment vertical="center" wrapText="1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vertical="center" wrapText="1"/>
    </xf>
    <xf numFmtId="167" fontId="2" fillId="2" borderId="0" xfId="0" applyNumberFormat="1" applyFont="1" applyFill="1" applyAlignment="1" applyProtection="1">
      <alignment horizontal="left" vertical="center" wrapText="1"/>
      <protection locked="0"/>
    </xf>
    <xf numFmtId="164" fontId="2" fillId="2" borderId="0" xfId="0" applyFont="1" applyFill="1" applyAlignment="1">
      <alignment horizontal="center" vertical="center" wrapText="1"/>
    </xf>
    <xf numFmtId="164" fontId="10" fillId="2" borderId="0" xfId="0" applyFont="1" applyFill="1" applyBorder="1" applyAlignment="1">
      <alignment vertical="center"/>
    </xf>
    <xf numFmtId="164" fontId="10" fillId="2" borderId="0" xfId="0" applyFont="1" applyFill="1" applyBorder="1" applyAlignment="1">
      <alignment vertical="center" wrapText="1"/>
    </xf>
    <xf numFmtId="164" fontId="10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6" fillId="3" borderId="8" xfId="0" applyFont="1" applyFill="1" applyBorder="1" applyAlignment="1" applyProtection="1">
      <alignment horizontal="left" vertical="center" wrapText="1"/>
      <protection locked="0"/>
    </xf>
    <xf numFmtId="165" fontId="2" fillId="3" borderId="8" xfId="17" applyFont="1" applyFill="1" applyBorder="1" applyAlignment="1" applyProtection="1">
      <alignment horizontal="left" vertical="center" wrapText="1"/>
      <protection locked="0"/>
    </xf>
    <xf numFmtId="165" fontId="6" fillId="3" borderId="9" xfId="17" applyFont="1" applyFill="1" applyBorder="1" applyAlignment="1" applyProtection="1">
      <alignment horizontal="center" vertical="center"/>
      <protection/>
    </xf>
    <xf numFmtId="166" fontId="13" fillId="3" borderId="4" xfId="23" applyNumberFormat="1" applyFont="1" applyFill="1" applyBorder="1" applyAlignment="1">
      <alignment horizontal="center" vertical="center"/>
      <protection/>
    </xf>
    <xf numFmtId="164" fontId="13" fillId="3" borderId="10" xfId="23" applyFont="1" applyFill="1" applyBorder="1" applyAlignment="1">
      <alignment horizontal="center" vertical="center"/>
      <protection/>
    </xf>
    <xf numFmtId="164" fontId="3" fillId="3" borderId="11" xfId="23" applyFont="1" applyFill="1" applyBorder="1" applyAlignment="1">
      <alignment horizontal="center" vertical="center"/>
      <protection/>
    </xf>
    <xf numFmtId="164" fontId="3" fillId="3" borderId="12" xfId="23" applyFont="1" applyFill="1" applyBorder="1" applyAlignment="1">
      <alignment horizontal="center" vertical="center"/>
      <protection/>
    </xf>
    <xf numFmtId="164" fontId="3" fillId="3" borderId="13" xfId="23" applyFont="1" applyFill="1" applyBorder="1" applyAlignment="1">
      <alignment horizontal="center" vertical="center"/>
      <protection/>
    </xf>
    <xf numFmtId="166" fontId="13" fillId="2" borderId="11" xfId="23" applyNumberFormat="1" applyFont="1" applyFill="1" applyBorder="1" applyAlignment="1">
      <alignment horizontal="center" vertical="center"/>
      <protection/>
    </xf>
    <xf numFmtId="164" fontId="3" fillId="2" borderId="12" xfId="23" applyFont="1" applyFill="1" applyBorder="1" applyAlignment="1">
      <alignment vertical="center"/>
      <protection/>
    </xf>
    <xf numFmtId="164" fontId="3" fillId="2" borderId="11" xfId="23" applyFont="1" applyFill="1" applyBorder="1" applyAlignment="1">
      <alignment vertical="center"/>
      <protection/>
    </xf>
    <xf numFmtId="164" fontId="3" fillId="2" borderId="14" xfId="23" applyFont="1" applyFill="1" applyBorder="1" applyAlignment="1">
      <alignment vertical="center"/>
      <protection/>
    </xf>
    <xf numFmtId="164" fontId="3" fillId="2" borderId="15" xfId="23" applyFont="1" applyFill="1" applyBorder="1" applyAlignment="1">
      <alignment vertical="center"/>
      <protection/>
    </xf>
    <xf numFmtId="164" fontId="3" fillId="2" borderId="13" xfId="23" applyFont="1" applyFill="1" applyBorder="1" applyAlignment="1">
      <alignment vertical="center"/>
      <protection/>
    </xf>
    <xf numFmtId="166" fontId="13" fillId="2" borderId="16" xfId="23" applyNumberFormat="1" applyFont="1" applyFill="1" applyBorder="1" applyAlignment="1">
      <alignment horizontal="center" vertical="center"/>
      <protection/>
    </xf>
    <xf numFmtId="164" fontId="13" fillId="2" borderId="0" xfId="23" applyFont="1" applyFill="1" applyBorder="1" applyAlignment="1">
      <alignment horizontal="left" vertical="center" wrapText="1"/>
      <protection/>
    </xf>
    <xf numFmtId="164" fontId="14" fillId="4" borderId="16" xfId="23" applyFont="1" applyFill="1" applyBorder="1" applyAlignment="1">
      <alignment vertical="center"/>
      <protection/>
    </xf>
    <xf numFmtId="164" fontId="14" fillId="4" borderId="17" xfId="23" applyFont="1" applyFill="1" applyBorder="1" applyAlignment="1">
      <alignment vertical="center"/>
      <protection/>
    </xf>
    <xf numFmtId="164" fontId="14" fillId="4" borderId="18" xfId="23" applyFont="1" applyFill="1" applyBorder="1" applyAlignment="1">
      <alignment vertical="center"/>
      <protection/>
    </xf>
    <xf numFmtId="164" fontId="14" fillId="4" borderId="0" xfId="23" applyFont="1" applyFill="1" applyBorder="1" applyAlignment="1">
      <alignment vertical="center"/>
      <protection/>
    </xf>
    <xf numFmtId="164" fontId="14" fillId="4" borderId="19" xfId="23" applyFont="1" applyFill="1" applyBorder="1" applyAlignment="1">
      <alignment vertical="center"/>
      <protection/>
    </xf>
    <xf numFmtId="164" fontId="14" fillId="2" borderId="16" xfId="23" applyFont="1" applyFill="1" applyBorder="1" applyAlignment="1">
      <alignment vertical="center"/>
      <protection/>
    </xf>
    <xf numFmtId="164" fontId="14" fillId="2" borderId="17" xfId="23" applyFont="1" applyFill="1" applyBorder="1" applyAlignment="1">
      <alignment vertical="center"/>
      <protection/>
    </xf>
    <xf numFmtId="164" fontId="14" fillId="2" borderId="18" xfId="23" applyFont="1" applyFill="1" applyBorder="1" applyAlignment="1">
      <alignment vertical="center"/>
      <protection/>
    </xf>
    <xf numFmtId="164" fontId="14" fillId="2" borderId="0" xfId="23" applyFont="1" applyFill="1" applyBorder="1" applyAlignment="1">
      <alignment vertical="center"/>
      <protection/>
    </xf>
    <xf numFmtId="164" fontId="14" fillId="2" borderId="19" xfId="23" applyFont="1" applyFill="1" applyBorder="1" applyAlignment="1">
      <alignment vertical="center"/>
      <protection/>
    </xf>
    <xf numFmtId="166" fontId="13" fillId="0" borderId="16" xfId="23" applyNumberFormat="1" applyFont="1" applyFill="1" applyBorder="1" applyAlignment="1">
      <alignment horizontal="center" vertical="center"/>
      <protection/>
    </xf>
    <xf numFmtId="164" fontId="13" fillId="0" borderId="0" xfId="23" applyFont="1" applyFill="1" applyBorder="1" applyAlignment="1">
      <alignment vertical="center" wrapText="1"/>
      <protection/>
    </xf>
    <xf numFmtId="164" fontId="15" fillId="0" borderId="16" xfId="23" applyFont="1" applyFill="1" applyBorder="1" applyAlignment="1">
      <alignment vertical="center"/>
      <protection/>
    </xf>
    <xf numFmtId="164" fontId="15" fillId="2" borderId="0" xfId="23" applyFont="1" applyFill="1" applyBorder="1" applyAlignment="1">
      <alignment vertical="center"/>
      <protection/>
    </xf>
    <xf numFmtId="164" fontId="15" fillId="2" borderId="18" xfId="23" applyFont="1" applyFill="1" applyBorder="1" applyAlignment="1">
      <alignment vertical="center"/>
      <protection/>
    </xf>
    <xf numFmtId="164" fontId="15" fillId="2" borderId="17" xfId="23" applyFont="1" applyFill="1" applyBorder="1" applyAlignment="1">
      <alignment vertical="center"/>
      <protection/>
    </xf>
    <xf numFmtId="164" fontId="15" fillId="2" borderId="19" xfId="23" applyFont="1" applyFill="1" applyBorder="1" applyAlignment="1">
      <alignment vertical="center"/>
      <protection/>
    </xf>
    <xf numFmtId="164" fontId="13" fillId="2" borderId="0" xfId="23" applyFont="1" applyFill="1" applyBorder="1" applyAlignment="1">
      <alignment vertical="center" wrapText="1"/>
      <protection/>
    </xf>
    <xf numFmtId="164" fontId="0" fillId="0" borderId="16" xfId="0" applyBorder="1" applyAlignment="1">
      <alignment/>
    </xf>
    <xf numFmtId="164" fontId="0" fillId="0" borderId="0" xfId="0" applyBorder="1" applyAlignment="1">
      <alignment/>
    </xf>
    <xf numFmtId="164" fontId="15" fillId="4" borderId="0" xfId="23" applyFont="1" applyFill="1" applyBorder="1" applyAlignment="1">
      <alignment vertical="center"/>
      <protection/>
    </xf>
    <xf numFmtId="164" fontId="15" fillId="0" borderId="0" xfId="23" applyFont="1" applyFill="1" applyBorder="1" applyAlignment="1">
      <alignment vertical="center"/>
      <protection/>
    </xf>
    <xf numFmtId="164" fontId="16" fillId="0" borderId="0" xfId="0" applyFont="1" applyAlignment="1">
      <alignment/>
    </xf>
    <xf numFmtId="164" fontId="15" fillId="4" borderId="16" xfId="23" applyFont="1" applyFill="1" applyBorder="1" applyAlignment="1">
      <alignment vertical="center"/>
      <protection/>
    </xf>
    <xf numFmtId="164" fontId="15" fillId="4" borderId="17" xfId="23" applyFont="1" applyFill="1" applyBorder="1" applyAlignment="1">
      <alignment vertical="center"/>
      <protection/>
    </xf>
    <xf numFmtId="164" fontId="15" fillId="4" borderId="18" xfId="23" applyFont="1" applyFill="1" applyBorder="1" applyAlignment="1">
      <alignment vertical="center"/>
      <protection/>
    </xf>
    <xf numFmtId="164" fontId="15" fillId="2" borderId="16" xfId="23" applyFont="1" applyFill="1" applyBorder="1" applyAlignment="1">
      <alignment vertical="center"/>
      <protection/>
    </xf>
    <xf numFmtId="164" fontId="15" fillId="4" borderId="19" xfId="23" applyFont="1" applyFill="1" applyBorder="1" applyAlignment="1">
      <alignment vertical="center"/>
      <protection/>
    </xf>
    <xf numFmtId="164" fontId="3" fillId="2" borderId="0" xfId="23" applyFont="1" applyFill="1" applyBorder="1" applyAlignment="1">
      <alignment vertical="center"/>
      <protection/>
    </xf>
    <xf numFmtId="166" fontId="13" fillId="2" borderId="20" xfId="23" applyNumberFormat="1" applyFont="1" applyFill="1" applyBorder="1" applyAlignment="1">
      <alignment horizontal="center" vertical="center"/>
      <protection/>
    </xf>
    <xf numFmtId="164" fontId="3" fillId="2" borderId="8" xfId="23" applyFont="1" applyFill="1" applyBorder="1" applyAlignment="1">
      <alignment vertical="center"/>
      <protection/>
    </xf>
    <xf numFmtId="164" fontId="15" fillId="2" borderId="20" xfId="23" applyFont="1" applyFill="1" applyBorder="1" applyAlignment="1">
      <alignment vertical="center"/>
      <protection/>
    </xf>
    <xf numFmtId="164" fontId="15" fillId="2" borderId="21" xfId="23" applyFont="1" applyFill="1" applyBorder="1" applyAlignment="1">
      <alignment vertical="center"/>
      <protection/>
    </xf>
    <xf numFmtId="164" fontId="15" fillId="2" borderId="22" xfId="23" applyFont="1" applyFill="1" applyBorder="1" applyAlignment="1">
      <alignment vertical="center"/>
      <protection/>
    </xf>
    <xf numFmtId="164" fontId="15" fillId="2" borderId="8" xfId="23" applyFont="1" applyFill="1" applyBorder="1" applyAlignment="1">
      <alignment vertical="center"/>
      <protection/>
    </xf>
    <xf numFmtId="164" fontId="15" fillId="2" borderId="9" xfId="23" applyFont="1" applyFill="1" applyBorder="1" applyAlignment="1">
      <alignment vertical="center"/>
      <protection/>
    </xf>
    <xf numFmtId="164" fontId="17" fillId="3" borderId="23" xfId="0" applyFont="1" applyFill="1" applyBorder="1" applyAlignment="1">
      <alignment horizontal="center" vertical="center"/>
    </xf>
    <xf numFmtId="164" fontId="17" fillId="3" borderId="24" xfId="0" applyFont="1" applyFill="1" applyBorder="1" applyAlignment="1">
      <alignment horizontal="center" vertical="center"/>
    </xf>
    <xf numFmtId="164" fontId="0" fillId="3" borderId="25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0" borderId="26" xfId="0" applyBorder="1" applyAlignment="1">
      <alignment/>
    </xf>
    <xf numFmtId="164" fontId="17" fillId="2" borderId="16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0" fillId="2" borderId="27" xfId="0" applyFont="1" applyFill="1" applyBorder="1" applyAlignment="1">
      <alignment vertical="center"/>
    </xf>
    <xf numFmtId="164" fontId="0" fillId="2" borderId="28" xfId="0" applyFont="1" applyFill="1" applyBorder="1" applyAlignment="1">
      <alignment vertical="center"/>
    </xf>
    <xf numFmtId="164" fontId="0" fillId="2" borderId="29" xfId="0" applyFont="1" applyFill="1" applyBorder="1" applyAlignment="1">
      <alignment vertical="center"/>
    </xf>
    <xf numFmtId="164" fontId="0" fillId="2" borderId="30" xfId="0" applyFont="1" applyFill="1" applyBorder="1" applyAlignment="1">
      <alignment vertical="center"/>
    </xf>
    <xf numFmtId="164" fontId="0" fillId="2" borderId="31" xfId="0" applyFont="1" applyFill="1" applyBorder="1" applyAlignment="1">
      <alignment vertical="center"/>
    </xf>
    <xf numFmtId="164" fontId="0" fillId="2" borderId="0" xfId="0" applyFont="1" applyFill="1" applyBorder="1" applyAlignment="1">
      <alignment vertical="center"/>
    </xf>
    <xf numFmtId="164" fontId="17" fillId="2" borderId="0" xfId="0" applyFont="1" applyFill="1" applyAlignment="1">
      <alignment vertical="center" wrapText="1"/>
    </xf>
    <xf numFmtId="164" fontId="18" fillId="4" borderId="26" xfId="0" applyFont="1" applyFill="1" applyBorder="1" applyAlignment="1">
      <alignment vertical="center"/>
    </xf>
    <xf numFmtId="164" fontId="18" fillId="4" borderId="28" xfId="0" applyFont="1" applyFill="1" applyBorder="1" applyAlignment="1">
      <alignment vertical="center"/>
    </xf>
    <xf numFmtId="164" fontId="19" fillId="4" borderId="0" xfId="0" applyFont="1" applyFill="1" applyAlignment="1">
      <alignment vertical="center"/>
    </xf>
    <xf numFmtId="164" fontId="19" fillId="4" borderId="28" xfId="0" applyFont="1" applyFill="1" applyBorder="1" applyAlignment="1">
      <alignment vertical="center"/>
    </xf>
    <xf numFmtId="164" fontId="19" fillId="4" borderId="31" xfId="0" applyFont="1" applyFill="1" applyBorder="1" applyAlignment="1">
      <alignment vertical="center"/>
    </xf>
    <xf numFmtId="164" fontId="19" fillId="4" borderId="0" xfId="0" applyFont="1" applyFill="1" applyBorder="1" applyAlignment="1">
      <alignment vertical="center"/>
    </xf>
    <xf numFmtId="164" fontId="19" fillId="2" borderId="26" xfId="0" applyFont="1" applyFill="1" applyBorder="1" applyAlignment="1">
      <alignment vertical="center"/>
    </xf>
    <xf numFmtId="164" fontId="19" fillId="2" borderId="28" xfId="0" applyFont="1" applyFill="1" applyBorder="1" applyAlignment="1">
      <alignment vertical="center"/>
    </xf>
    <xf numFmtId="164" fontId="19" fillId="2" borderId="0" xfId="0" applyFont="1" applyFill="1" applyAlignment="1">
      <alignment vertical="center"/>
    </xf>
    <xf numFmtId="164" fontId="19" fillId="2" borderId="31" xfId="0" applyFont="1" applyFill="1" applyBorder="1" applyAlignment="1">
      <alignment vertical="center"/>
    </xf>
    <xf numFmtId="164" fontId="19" fillId="2" borderId="32" xfId="0" applyFont="1" applyFill="1" applyBorder="1" applyAlignment="1">
      <alignment vertical="center"/>
    </xf>
    <xf numFmtId="164" fontId="18" fillId="4" borderId="0" xfId="0" applyFont="1" applyFill="1" applyAlignment="1">
      <alignment vertical="center"/>
    </xf>
    <xf numFmtId="164" fontId="17" fillId="0" borderId="16" xfId="0" applyFont="1" applyBorder="1" applyAlignment="1">
      <alignment horizontal="center" vertical="center"/>
    </xf>
    <xf numFmtId="164" fontId="20" fillId="0" borderId="0" xfId="0" applyFont="1" applyAlignment="1">
      <alignment vertical="center" wrapText="1"/>
    </xf>
    <xf numFmtId="164" fontId="18" fillId="0" borderId="26" xfId="0" applyFont="1" applyBorder="1" applyAlignment="1">
      <alignment vertical="center"/>
    </xf>
    <xf numFmtId="164" fontId="18" fillId="2" borderId="0" xfId="0" applyFont="1" applyFill="1" applyAlignment="1">
      <alignment vertical="center"/>
    </xf>
    <xf numFmtId="164" fontId="18" fillId="2" borderId="0" xfId="0" applyFont="1" applyFill="1" applyBorder="1" applyAlignment="1">
      <alignment vertical="center"/>
    </xf>
    <xf numFmtId="164" fontId="18" fillId="2" borderId="31" xfId="0" applyFont="1" applyFill="1" applyBorder="1" applyAlignment="1">
      <alignment vertical="center"/>
    </xf>
    <xf numFmtId="164" fontId="18" fillId="2" borderId="32" xfId="0" applyFont="1" applyFill="1" applyBorder="1" applyAlignment="1">
      <alignment vertical="center"/>
    </xf>
    <xf numFmtId="164" fontId="0" fillId="4" borderId="26" xfId="0" applyFont="1" applyFill="1" applyBorder="1" applyAlignment="1">
      <alignment vertical="center"/>
    </xf>
    <xf numFmtId="164" fontId="20" fillId="4" borderId="0" xfId="0" applyFont="1" applyFill="1" applyAlignment="1">
      <alignment/>
    </xf>
    <xf numFmtId="164" fontId="18" fillId="2" borderId="28" xfId="0" applyFont="1" applyFill="1" applyBorder="1" applyAlignment="1">
      <alignment vertical="center"/>
    </xf>
    <xf numFmtId="164" fontId="20" fillId="0" borderId="32" xfId="0" applyFont="1" applyBorder="1" applyAlignment="1">
      <alignment vertical="center" wrapText="1"/>
    </xf>
    <xf numFmtId="164" fontId="0" fillId="0" borderId="0" xfId="0" applyFont="1" applyBorder="1" applyAlignment="1">
      <alignment vertical="center"/>
    </xf>
    <xf numFmtId="164" fontId="20" fillId="0" borderId="0" xfId="0" applyFont="1" applyAlignment="1">
      <alignment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0" fillId="0" borderId="26" xfId="0" applyFont="1" applyBorder="1" applyAlignment="1">
      <alignment vertical="center"/>
    </xf>
    <xf numFmtId="164" fontId="17" fillId="2" borderId="32" xfId="0" applyFont="1" applyFill="1" applyBorder="1" applyAlignment="1">
      <alignment vertical="center" wrapText="1"/>
    </xf>
    <xf numFmtId="164" fontId="18" fillId="0" borderId="0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16" fillId="2" borderId="32" xfId="0" applyFont="1" applyFill="1" applyBorder="1" applyAlignment="1">
      <alignment vertical="center" wrapText="1"/>
    </xf>
    <xf numFmtId="164" fontId="15" fillId="0" borderId="0" xfId="0" applyFont="1" applyBorder="1" applyAlignment="1">
      <alignment vertical="center"/>
    </xf>
    <xf numFmtId="164" fontId="15" fillId="2" borderId="28" xfId="0" applyFont="1" applyFill="1" applyBorder="1" applyAlignment="1">
      <alignment vertical="center"/>
    </xf>
    <xf numFmtId="164" fontId="15" fillId="2" borderId="0" xfId="0" applyFont="1" applyFill="1" applyAlignment="1">
      <alignment vertical="center"/>
    </xf>
    <xf numFmtId="164" fontId="15" fillId="2" borderId="31" xfId="0" applyFont="1" applyFill="1" applyBorder="1" applyAlignment="1">
      <alignment vertical="center"/>
    </xf>
    <xf numFmtId="164" fontId="15" fillId="2" borderId="0" xfId="0" applyFont="1" applyFill="1" applyBorder="1" applyAlignment="1">
      <alignment vertical="center"/>
    </xf>
    <xf numFmtId="164" fontId="15" fillId="4" borderId="0" xfId="0" applyFont="1" applyFill="1" applyAlignment="1">
      <alignment vertical="center"/>
    </xf>
    <xf numFmtId="164" fontId="18" fillId="4" borderId="31" xfId="0" applyFont="1" applyFill="1" applyBorder="1" applyAlignment="1">
      <alignment vertical="center"/>
    </xf>
    <xf numFmtId="164" fontId="18" fillId="4" borderId="32" xfId="0" applyFont="1" applyFill="1" applyBorder="1" applyAlignment="1">
      <alignment vertical="center"/>
    </xf>
    <xf numFmtId="164" fontId="15" fillId="2" borderId="32" xfId="0" applyFont="1" applyFill="1" applyBorder="1" applyAlignment="1">
      <alignment vertical="center"/>
    </xf>
    <xf numFmtId="164" fontId="15" fillId="4" borderId="26" xfId="0" applyFont="1" applyFill="1" applyBorder="1" applyAlignment="1">
      <alignment vertical="center"/>
    </xf>
    <xf numFmtId="164" fontId="15" fillId="4" borderId="28" xfId="0" applyFont="1" applyFill="1" applyBorder="1" applyAlignment="1">
      <alignment vertical="center"/>
    </xf>
    <xf numFmtId="164" fontId="16" fillId="2" borderId="16" xfId="0" applyFont="1" applyFill="1" applyBorder="1" applyAlignment="1">
      <alignment horizontal="center" vertical="center"/>
    </xf>
    <xf numFmtId="164" fontId="21" fillId="2" borderId="33" xfId="0" applyFont="1" applyFill="1" applyBorder="1" applyAlignment="1">
      <alignment vertical="center"/>
    </xf>
    <xf numFmtId="164" fontId="15" fillId="2" borderId="34" xfId="0" applyFont="1" applyFill="1" applyBorder="1" applyAlignment="1">
      <alignment vertical="center"/>
    </xf>
    <xf numFmtId="164" fontId="15" fillId="2" borderId="35" xfId="0" applyFont="1" applyFill="1" applyBorder="1" applyAlignment="1">
      <alignment vertical="center"/>
    </xf>
    <xf numFmtId="164" fontId="15" fillId="2" borderId="25" xfId="0" applyFont="1" applyFill="1" applyBorder="1" applyAlignment="1">
      <alignment vertical="center"/>
    </xf>
    <xf numFmtId="164" fontId="0" fillId="0" borderId="36" xfId="0" applyBorder="1" applyAlignment="1">
      <alignment/>
    </xf>
    <xf numFmtId="164" fontId="17" fillId="3" borderId="11" xfId="0" applyFont="1" applyFill="1" applyBorder="1" applyAlignment="1">
      <alignment horizontal="center" vertical="center"/>
    </xf>
    <xf numFmtId="164" fontId="17" fillId="4" borderId="37" xfId="0" applyFont="1" applyFill="1" applyBorder="1" applyAlignment="1">
      <alignment horizontal="center" vertical="center"/>
    </xf>
    <xf numFmtId="164" fontId="0" fillId="3" borderId="38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39" xfId="0" applyFont="1" applyFill="1" applyBorder="1" applyAlignment="1">
      <alignment horizontal="center" vertical="center"/>
    </xf>
    <xf numFmtId="164" fontId="17" fillId="2" borderId="11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vertical="center"/>
    </xf>
    <xf numFmtId="164" fontId="0" fillId="2" borderId="40" xfId="0" applyFont="1" applyFill="1" applyBorder="1" applyAlignment="1">
      <alignment vertical="center"/>
    </xf>
    <xf numFmtId="164" fontId="0" fillId="2" borderId="41" xfId="0" applyFont="1" applyFill="1" applyBorder="1" applyAlignment="1">
      <alignment vertical="center"/>
    </xf>
    <xf numFmtId="164" fontId="17" fillId="2" borderId="0" xfId="0" applyFont="1" applyFill="1" applyBorder="1" applyAlignment="1">
      <alignment vertical="center" wrapText="1"/>
    </xf>
    <xf numFmtId="164" fontId="18" fillId="4" borderId="40" xfId="0" applyFont="1" applyFill="1" applyBorder="1" applyAlignment="1">
      <alignment vertical="center"/>
    </xf>
    <xf numFmtId="164" fontId="19" fillId="4" borderId="41" xfId="0" applyFont="1" applyFill="1" applyBorder="1" applyAlignment="1">
      <alignment vertical="center"/>
    </xf>
    <xf numFmtId="164" fontId="19" fillId="2" borderId="40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19" fillId="2" borderId="41" xfId="0" applyFont="1" applyFill="1" applyBorder="1" applyAlignment="1">
      <alignment vertical="center"/>
    </xf>
    <xf numFmtId="164" fontId="18" fillId="4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 wrapText="1"/>
    </xf>
    <xf numFmtId="164" fontId="18" fillId="2" borderId="40" xfId="0" applyFont="1" applyFill="1" applyBorder="1" applyAlignment="1">
      <alignment vertical="center"/>
    </xf>
    <xf numFmtId="164" fontId="0" fillId="2" borderId="0" xfId="0" applyFont="1" applyFill="1" applyBorder="1" applyAlignment="1">
      <alignment/>
    </xf>
    <xf numFmtId="164" fontId="18" fillId="2" borderId="41" xfId="0" applyFont="1" applyFill="1" applyBorder="1" applyAlignment="1">
      <alignment vertical="center"/>
    </xf>
    <xf numFmtId="164" fontId="17" fillId="0" borderId="0" xfId="0" applyFont="1" applyBorder="1" applyAlignment="1">
      <alignment/>
    </xf>
    <xf numFmtId="164" fontId="18" fillId="4" borderId="41" xfId="0" applyFont="1" applyFill="1" applyBorder="1" applyAlignment="1">
      <alignment vertical="center"/>
    </xf>
    <xf numFmtId="164" fontId="0" fillId="2" borderId="0" xfId="0" applyFill="1" applyAlignment="1">
      <alignment/>
    </xf>
    <xf numFmtId="164" fontId="0" fillId="2" borderId="41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4" borderId="0" xfId="0" applyFont="1" applyFill="1" applyBorder="1" applyAlignment="1">
      <alignment/>
    </xf>
    <xf numFmtId="164" fontId="17" fillId="2" borderId="20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vertical="center"/>
    </xf>
    <xf numFmtId="164" fontId="18" fillId="2" borderId="42" xfId="0" applyFont="1" applyFill="1" applyBorder="1" applyAlignment="1">
      <alignment vertical="center"/>
    </xf>
    <xf numFmtId="164" fontId="18" fillId="2" borderId="43" xfId="0" applyFont="1" applyFill="1" applyBorder="1" applyAlignment="1">
      <alignment vertical="center"/>
    </xf>
    <xf numFmtId="164" fontId="18" fillId="2" borderId="1" xfId="0" applyFont="1" applyFill="1" applyBorder="1" applyAlignment="1">
      <alignment vertical="center"/>
    </xf>
    <xf numFmtId="164" fontId="18" fillId="2" borderId="44" xfId="0" applyFont="1" applyFill="1" applyBorder="1" applyAlignment="1">
      <alignment vertical="center"/>
    </xf>
    <xf numFmtId="164" fontId="18" fillId="2" borderId="45" xfId="0" applyFont="1" applyFill="1" applyBorder="1" applyAlignment="1">
      <alignment vertical="center"/>
    </xf>
    <xf numFmtId="164" fontId="17" fillId="0" borderId="46" xfId="0" applyFont="1" applyBorder="1" applyAlignment="1">
      <alignment horizontal="center"/>
    </xf>
    <xf numFmtId="164" fontId="17" fillId="0" borderId="37" xfId="0" applyFont="1" applyBorder="1" applyAlignment="1">
      <alignment horizontal="center"/>
    </xf>
    <xf numFmtId="164" fontId="17" fillId="0" borderId="47" xfId="0" applyFont="1" applyBorder="1" applyAlignment="1">
      <alignment/>
    </xf>
    <xf numFmtId="164" fontId="17" fillId="0" borderId="48" xfId="0" applyFont="1" applyBorder="1" applyAlignment="1">
      <alignment/>
    </xf>
    <xf numFmtId="164" fontId="17" fillId="0" borderId="49" xfId="0" applyFont="1" applyBorder="1" applyAlignment="1">
      <alignment/>
    </xf>
    <xf numFmtId="164" fontId="17" fillId="0" borderId="40" xfId="0" applyFont="1" applyBorder="1" applyAlignment="1">
      <alignment horizontal="center"/>
    </xf>
    <xf numFmtId="164" fontId="17" fillId="0" borderId="40" xfId="0" applyFont="1" applyBorder="1" applyAlignment="1">
      <alignment/>
    </xf>
    <xf numFmtId="164" fontId="17" fillId="0" borderId="41" xfId="0" applyFont="1" applyBorder="1" applyAlignment="1">
      <alignment/>
    </xf>
    <xf numFmtId="164" fontId="0" fillId="4" borderId="40" xfId="0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41" xfId="0" applyFill="1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2" borderId="0" xfId="0" applyFill="1" applyBorder="1" applyAlignment="1">
      <alignment/>
    </xf>
    <xf numFmtId="164" fontId="17" fillId="0" borderId="42" xfId="0" applyFont="1" applyBorder="1" applyAlignment="1">
      <alignment/>
    </xf>
    <xf numFmtId="164" fontId="0" fillId="0" borderId="42" xfId="0" applyBorder="1" applyAlignment="1">
      <alignment/>
    </xf>
    <xf numFmtId="164" fontId="0" fillId="4" borderId="1" xfId="0" applyFill="1" applyBorder="1" applyAlignment="1">
      <alignment/>
    </xf>
    <xf numFmtId="164" fontId="0" fillId="4" borderId="45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 5" xfId="21"/>
    <cellStyle name="Normal 5 2" xfId="22"/>
    <cellStyle name="Normal_Planilha - Rede Coletrora 44 Casa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57150</xdr:rowOff>
    </xdr:from>
    <xdr:to>
      <xdr:col>1</xdr:col>
      <xdr:colOff>342900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0050"/>
          <a:ext cx="4095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57150</xdr:rowOff>
    </xdr:from>
    <xdr:to>
      <xdr:col>6</xdr:col>
      <xdr:colOff>9525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00050"/>
          <a:ext cx="42005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rio.rj.gov.br/sco/composicaosco.cfm?item=1PJ14100203A202103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workbookViewId="0" topLeftCell="A34">
      <selection activeCell="L6" sqref="L6"/>
    </sheetView>
  </sheetViews>
  <sheetFormatPr defaultColWidth="9.140625" defaultRowHeight="12.75" customHeight="1"/>
  <cols>
    <col min="1" max="1" width="4.421875" style="1" customWidth="1"/>
    <col min="2" max="2" width="15.00390625" style="1" customWidth="1"/>
    <col min="3" max="3" width="25.421875" style="2" customWidth="1"/>
    <col min="4" max="4" width="9.28125" style="1" customWidth="1"/>
    <col min="5" max="5" width="10.140625" style="3" customWidth="1"/>
    <col min="6" max="6" width="13.8515625" style="4" customWidth="1"/>
    <col min="7" max="7" width="12.57421875" style="5" customWidth="1"/>
    <col min="8" max="8" width="34.140625" style="6" customWidth="1"/>
    <col min="9" max="9" width="12.7109375" style="7" customWidth="1"/>
    <col min="10" max="10" width="9.00390625" style="7" customWidth="1"/>
    <col min="11" max="16384" width="9.140625" style="7" customWidth="1"/>
  </cols>
  <sheetData>
    <row r="1" spans="1:9" s="14" customFormat="1" ht="13.5" customHeight="1">
      <c r="A1" s="8"/>
      <c r="B1" s="8"/>
      <c r="C1" s="9"/>
      <c r="D1" s="8"/>
      <c r="E1" s="10"/>
      <c r="F1" s="11"/>
      <c r="G1" s="11"/>
      <c r="H1" s="12"/>
      <c r="I1" s="13"/>
    </row>
    <row r="2" spans="1:9" s="14" customFormat="1" ht="13.5" customHeight="1">
      <c r="A2" s="8"/>
      <c r="B2" s="8"/>
      <c r="C2" s="9"/>
      <c r="D2" s="8"/>
      <c r="E2" s="10"/>
      <c r="F2" s="11"/>
      <c r="G2" s="11"/>
      <c r="H2" s="12"/>
      <c r="I2" s="13"/>
    </row>
    <row r="3" spans="1:9" s="14" customFormat="1" ht="13.5" customHeight="1">
      <c r="A3" s="15"/>
      <c r="B3" s="16"/>
      <c r="C3" s="17"/>
      <c r="D3" s="18"/>
      <c r="E3" s="19"/>
      <c r="F3" s="20"/>
      <c r="G3" s="20"/>
      <c r="H3" s="21"/>
      <c r="I3" s="13"/>
    </row>
    <row r="4" spans="1:8" ht="12.75" customHeight="1">
      <c r="A4" s="15"/>
      <c r="B4" s="16"/>
      <c r="C4" s="17"/>
      <c r="D4" s="18"/>
      <c r="E4" s="22"/>
      <c r="F4" s="11"/>
      <c r="G4" s="23"/>
      <c r="H4" s="24"/>
    </row>
    <row r="5" spans="1:8" ht="12.75" customHeight="1">
      <c r="A5" s="15"/>
      <c r="B5" s="16"/>
      <c r="C5" s="17"/>
      <c r="D5" s="18"/>
      <c r="E5" s="19"/>
      <c r="F5" s="20"/>
      <c r="G5" s="23"/>
      <c r="H5" s="24"/>
    </row>
    <row r="6" spans="1:12" ht="12.75" customHeight="1">
      <c r="A6" s="15"/>
      <c r="B6" s="16"/>
      <c r="C6" s="17"/>
      <c r="D6" s="18"/>
      <c r="E6" s="20"/>
      <c r="F6" s="20"/>
      <c r="G6" s="20"/>
      <c r="H6" s="25"/>
      <c r="L6" s="26"/>
    </row>
    <row r="7" spans="1:8" ht="12.75" customHeight="1">
      <c r="A7" s="15"/>
      <c r="B7" s="16"/>
      <c r="C7" s="17"/>
      <c r="D7" s="18"/>
      <c r="E7" s="19"/>
      <c r="F7" s="20"/>
      <c r="G7" s="11"/>
      <c r="H7" s="27"/>
    </row>
    <row r="8" spans="1:8" ht="12.75" customHeight="1">
      <c r="A8" s="28" t="s">
        <v>0</v>
      </c>
      <c r="B8" s="28"/>
      <c r="C8" s="28"/>
      <c r="D8" s="28"/>
      <c r="E8" s="28"/>
      <c r="F8" s="28"/>
      <c r="G8" s="28"/>
      <c r="H8" s="29"/>
    </row>
    <row r="9" spans="1:8" ht="12.75" customHeight="1">
      <c r="A9" s="28"/>
      <c r="B9" s="28"/>
      <c r="C9" s="28"/>
      <c r="D9" s="28"/>
      <c r="E9" s="28"/>
      <c r="F9" s="28"/>
      <c r="G9" s="28"/>
      <c r="H9" s="29"/>
    </row>
    <row r="10" spans="1:8" ht="12.75" customHeight="1">
      <c r="A10" s="8"/>
      <c r="B10" s="8"/>
      <c r="C10" s="30" t="s">
        <v>1</v>
      </c>
      <c r="D10" s="30"/>
      <c r="E10" s="30"/>
      <c r="F10" s="30"/>
      <c r="G10" s="30"/>
      <c r="H10" s="29"/>
    </row>
    <row r="11" spans="1:8" ht="12.75" customHeight="1">
      <c r="A11" s="31" t="s">
        <v>2</v>
      </c>
      <c r="B11" s="31" t="s">
        <v>3</v>
      </c>
      <c r="C11" s="32" t="s">
        <v>4</v>
      </c>
      <c r="D11" s="31" t="s">
        <v>5</v>
      </c>
      <c r="E11" s="33" t="s">
        <v>6</v>
      </c>
      <c r="F11" s="34" t="s">
        <v>7</v>
      </c>
      <c r="G11" s="35" t="s">
        <v>8</v>
      </c>
      <c r="H11" s="36" t="s">
        <v>9</v>
      </c>
    </row>
    <row r="12" spans="1:8" ht="12.75" customHeight="1">
      <c r="A12" s="37" t="s">
        <v>10</v>
      </c>
      <c r="B12" s="38"/>
      <c r="C12" s="39" t="s">
        <v>11</v>
      </c>
      <c r="D12" s="40"/>
      <c r="E12" s="40"/>
      <c r="F12" s="41"/>
      <c r="G12" s="42">
        <f>SUM(G13:G15)</f>
        <v>4228.57</v>
      </c>
      <c r="H12" s="43"/>
    </row>
    <row r="13" spans="1:8" ht="192" customHeight="1">
      <c r="A13" s="44" t="s">
        <v>12</v>
      </c>
      <c r="B13" s="45" t="s">
        <v>13</v>
      </c>
      <c r="C13" s="46" t="s">
        <v>14</v>
      </c>
      <c r="D13" s="47" t="s">
        <v>15</v>
      </c>
      <c r="E13" s="48">
        <f>40*2.2</f>
        <v>88</v>
      </c>
      <c r="F13" s="4">
        <v>31.14</v>
      </c>
      <c r="G13" s="49">
        <f aca="true" t="shared" si="0" ref="G13:G15">ROUND(E13*F13,2)</f>
        <v>2740.32</v>
      </c>
      <c r="H13" s="50" t="s">
        <v>16</v>
      </c>
    </row>
    <row r="14" spans="1:8" ht="36" customHeight="1">
      <c r="A14" s="44" t="s">
        <v>17</v>
      </c>
      <c r="B14" s="51" t="s">
        <v>18</v>
      </c>
      <c r="C14" s="52" t="s">
        <v>19</v>
      </c>
      <c r="D14" s="53" t="s">
        <v>15</v>
      </c>
      <c r="E14" s="54">
        <f>(6.4+1.75+1.75)*4</f>
        <v>39.6</v>
      </c>
      <c r="F14" s="4">
        <v>14</v>
      </c>
      <c r="G14" s="49">
        <f t="shared" si="0"/>
        <v>554.4</v>
      </c>
      <c r="H14" s="55" t="s">
        <v>20</v>
      </c>
    </row>
    <row r="15" spans="1:8" ht="60" customHeight="1">
      <c r="A15" s="44" t="s">
        <v>21</v>
      </c>
      <c r="B15" s="56" t="s">
        <v>22</v>
      </c>
      <c r="C15" s="56" t="s">
        <v>23</v>
      </c>
      <c r="D15" s="57" t="s">
        <v>24</v>
      </c>
      <c r="E15" s="58">
        <f>((1.75*4)+6.4)*0.5</f>
        <v>6.7</v>
      </c>
      <c r="F15" s="4">
        <v>139.38</v>
      </c>
      <c r="G15" s="49">
        <f t="shared" si="0"/>
        <v>933.85</v>
      </c>
      <c r="H15" s="55" t="s">
        <v>25</v>
      </c>
    </row>
    <row r="16" spans="1:8" ht="13.5" customHeight="1">
      <c r="A16" s="44"/>
      <c r="B16" s="59"/>
      <c r="C16" s="60"/>
      <c r="D16" s="61"/>
      <c r="E16" s="58"/>
      <c r="H16" s="55"/>
    </row>
    <row r="17" spans="1:8" ht="13.5" customHeight="1">
      <c r="A17" s="37" t="s">
        <v>26</v>
      </c>
      <c r="B17" s="38"/>
      <c r="C17" s="39" t="s">
        <v>27</v>
      </c>
      <c r="D17" s="40"/>
      <c r="E17" s="40"/>
      <c r="F17" s="40"/>
      <c r="G17" s="42">
        <f>SUM(G18:G18)</f>
        <v>158.3</v>
      </c>
      <c r="H17" s="55"/>
    </row>
    <row r="18" spans="1:8" ht="120" customHeight="1">
      <c r="A18" s="44" t="s">
        <v>28</v>
      </c>
      <c r="B18" s="51" t="s">
        <v>29</v>
      </c>
      <c r="C18" s="52" t="s">
        <v>30</v>
      </c>
      <c r="D18" s="53" t="s">
        <v>15</v>
      </c>
      <c r="E18" s="58">
        <f>6.4*0.5</f>
        <v>3.2</v>
      </c>
      <c r="F18" s="49">
        <v>49.47</v>
      </c>
      <c r="G18" s="5">
        <f>ROUND(E18*F18,2)</f>
        <v>158.3</v>
      </c>
      <c r="H18" s="55" t="s">
        <v>31</v>
      </c>
    </row>
    <row r="19" spans="1:8" ht="13.5" customHeight="1">
      <c r="A19" s="44"/>
      <c r="B19" s="59"/>
      <c r="C19" s="60"/>
      <c r="D19" s="61"/>
      <c r="E19" s="58"/>
      <c r="H19" s="55"/>
    </row>
    <row r="20" spans="1:8" ht="12.75" customHeight="1">
      <c r="A20" s="37" t="s">
        <v>32</v>
      </c>
      <c r="B20" s="38"/>
      <c r="C20" s="39" t="s">
        <v>33</v>
      </c>
      <c r="D20" s="40"/>
      <c r="E20" s="40"/>
      <c r="F20" s="40"/>
      <c r="G20" s="42">
        <f>SUM(G21:G21)</f>
        <v>2670.23</v>
      </c>
      <c r="H20" s="12"/>
    </row>
    <row r="21" spans="1:8" ht="120" customHeight="1">
      <c r="A21" s="44" t="s">
        <v>34</v>
      </c>
      <c r="B21" s="51" t="s">
        <v>35</v>
      </c>
      <c r="C21" s="52" t="s">
        <v>36</v>
      </c>
      <c r="D21" s="53" t="s">
        <v>15</v>
      </c>
      <c r="E21" s="62">
        <f>(0.5*31.2*2)+(0.5*19*2)+(2.2*20.1)+(1.785*2)</f>
        <v>97.99000000000001</v>
      </c>
      <c r="F21" s="25">
        <v>27.25</v>
      </c>
      <c r="G21" s="4">
        <f>ROUND(E21*F21,2)</f>
        <v>2670.23</v>
      </c>
      <c r="H21" s="63" t="s">
        <v>37</v>
      </c>
    </row>
    <row r="22" spans="1:8" ht="12.75" customHeight="1">
      <c r="A22" s="44"/>
      <c r="B22" s="59"/>
      <c r="C22" s="60"/>
      <c r="D22" s="61"/>
      <c r="E22" s="61"/>
      <c r="H22" s="55"/>
    </row>
    <row r="23" spans="1:8" ht="24.75" customHeight="1">
      <c r="A23" s="37" t="s">
        <v>38</v>
      </c>
      <c r="B23" s="38"/>
      <c r="C23" s="39" t="s">
        <v>39</v>
      </c>
      <c r="D23" s="40"/>
      <c r="E23" s="40"/>
      <c r="F23" s="41"/>
      <c r="G23" s="64">
        <f>SUM(G24:G31)</f>
        <v>12248.11</v>
      </c>
      <c r="H23" s="55"/>
    </row>
    <row r="24" spans="1:8" ht="132" customHeight="1">
      <c r="A24" s="44" t="s">
        <v>40</v>
      </c>
      <c r="B24" s="65" t="s">
        <v>41</v>
      </c>
      <c r="C24" s="52" t="s">
        <v>42</v>
      </c>
      <c r="D24" s="66" t="s">
        <v>15</v>
      </c>
      <c r="E24" s="67">
        <f>2*3*4</f>
        <v>24</v>
      </c>
      <c r="F24" s="4">
        <v>52.81</v>
      </c>
      <c r="G24" s="5">
        <f aca="true" t="shared" si="1" ref="G24:G31">ROUND(E24*F24,2)</f>
        <v>1267.44</v>
      </c>
      <c r="H24" s="68" t="s">
        <v>43</v>
      </c>
    </row>
    <row r="25" spans="1:8" ht="60" customHeight="1">
      <c r="A25" s="44" t="s">
        <v>44</v>
      </c>
      <c r="B25" s="51" t="s">
        <v>45</v>
      </c>
      <c r="C25" s="52" t="s">
        <v>46</v>
      </c>
      <c r="D25" s="53" t="s">
        <v>47</v>
      </c>
      <c r="E25" s="62">
        <v>1</v>
      </c>
      <c r="F25" s="4">
        <v>2422.56</v>
      </c>
      <c r="G25" s="5">
        <f t="shared" si="1"/>
        <v>2422.56</v>
      </c>
      <c r="H25" s="68" t="s">
        <v>48</v>
      </c>
    </row>
    <row r="26" spans="1:8" ht="72" customHeight="1">
      <c r="A26" s="44" t="s">
        <v>49</v>
      </c>
      <c r="B26" s="69" t="s">
        <v>50</v>
      </c>
      <c r="C26" s="70" t="s">
        <v>51</v>
      </c>
      <c r="D26" s="69" t="s">
        <v>47</v>
      </c>
      <c r="E26" s="62">
        <v>1</v>
      </c>
      <c r="F26" s="4">
        <v>1252.99</v>
      </c>
      <c r="G26" s="5">
        <f t="shared" si="1"/>
        <v>1252.99</v>
      </c>
      <c r="H26" s="68" t="s">
        <v>48</v>
      </c>
    </row>
    <row r="27" spans="1:8" ht="132" customHeight="1">
      <c r="A27" s="44" t="s">
        <v>52</v>
      </c>
      <c r="B27" s="51" t="s">
        <v>53</v>
      </c>
      <c r="C27" s="52" t="s">
        <v>54</v>
      </c>
      <c r="D27" s="53" t="s">
        <v>47</v>
      </c>
      <c r="E27" s="62">
        <v>1</v>
      </c>
      <c r="F27" s="4">
        <v>2450.41</v>
      </c>
      <c r="G27" s="5">
        <f t="shared" si="1"/>
        <v>2450.41</v>
      </c>
      <c r="H27" s="68" t="s">
        <v>48</v>
      </c>
    </row>
    <row r="28" spans="1:8" ht="60" customHeight="1">
      <c r="A28" s="44" t="s">
        <v>55</v>
      </c>
      <c r="B28" s="52" t="s">
        <v>56</v>
      </c>
      <c r="C28" s="52" t="s">
        <v>57</v>
      </c>
      <c r="D28" s="71" t="s">
        <v>47</v>
      </c>
      <c r="E28" s="62">
        <v>1</v>
      </c>
      <c r="F28" s="4">
        <v>817.31</v>
      </c>
      <c r="G28" s="5">
        <f t="shared" si="1"/>
        <v>817.31</v>
      </c>
      <c r="H28" s="68" t="s">
        <v>48</v>
      </c>
    </row>
    <row r="29" spans="1:8" ht="36" customHeight="1">
      <c r="A29" s="44" t="s">
        <v>58</v>
      </c>
      <c r="B29" s="69" t="s">
        <v>59</v>
      </c>
      <c r="C29" s="72" t="s">
        <v>60</v>
      </c>
      <c r="D29" s="69" t="s">
        <v>61</v>
      </c>
      <c r="E29" s="62">
        <v>1</v>
      </c>
      <c r="F29" s="4">
        <v>129.95</v>
      </c>
      <c r="G29" s="5">
        <f t="shared" si="1"/>
        <v>129.95</v>
      </c>
      <c r="H29" s="68" t="s">
        <v>62</v>
      </c>
    </row>
    <row r="30" spans="1:8" ht="36" customHeight="1">
      <c r="A30" s="44" t="s">
        <v>63</v>
      </c>
      <c r="B30" s="51" t="s">
        <v>64</v>
      </c>
      <c r="C30" s="52" t="s">
        <v>65</v>
      </c>
      <c r="D30" s="53" t="s">
        <v>61</v>
      </c>
      <c r="E30" s="62">
        <v>1</v>
      </c>
      <c r="F30" s="4">
        <v>108.15</v>
      </c>
      <c r="G30" s="5">
        <f t="shared" si="1"/>
        <v>108.15</v>
      </c>
      <c r="H30" s="68" t="s">
        <v>62</v>
      </c>
    </row>
    <row r="31" spans="1:8" ht="216" customHeight="1">
      <c r="A31" s="44" t="s">
        <v>66</v>
      </c>
      <c r="B31" s="51" t="s">
        <v>67</v>
      </c>
      <c r="C31" s="52" t="s">
        <v>68</v>
      </c>
      <c r="D31" s="53" t="s">
        <v>15</v>
      </c>
      <c r="E31" s="62">
        <f>6.4*4</f>
        <v>25.6</v>
      </c>
      <c r="F31" s="49">
        <v>148.41</v>
      </c>
      <c r="G31" s="5">
        <f t="shared" si="1"/>
        <v>3799.3</v>
      </c>
      <c r="H31" s="68" t="s">
        <v>69</v>
      </c>
    </row>
    <row r="32" spans="1:8" ht="12.75" customHeight="1">
      <c r="A32" s="59"/>
      <c r="B32" s="59"/>
      <c r="C32" s="60"/>
      <c r="D32" s="61"/>
      <c r="E32" s="62"/>
      <c r="H32" s="55"/>
    </row>
    <row r="33" spans="1:8" ht="12.75" customHeight="1">
      <c r="A33" s="37" t="s">
        <v>70</v>
      </c>
      <c r="B33" s="38"/>
      <c r="C33" s="39" t="s">
        <v>71</v>
      </c>
      <c r="D33" s="40"/>
      <c r="E33" s="40"/>
      <c r="F33" s="41"/>
      <c r="G33" s="42">
        <f>SUM(G34:G36)</f>
        <v>9555.79</v>
      </c>
      <c r="H33" s="12"/>
    </row>
    <row r="34" spans="1:8" ht="108" customHeight="1">
      <c r="A34" s="73" t="s">
        <v>72</v>
      </c>
      <c r="B34" s="74" t="s">
        <v>73</v>
      </c>
      <c r="C34" s="75" t="s">
        <v>74</v>
      </c>
      <c r="D34" s="73" t="s">
        <v>15</v>
      </c>
      <c r="E34" s="76">
        <f>E21</f>
        <v>97.99000000000001</v>
      </c>
      <c r="F34" s="25">
        <v>12.39</v>
      </c>
      <c r="G34" s="4">
        <f>ROUND(E34*F34,2)</f>
        <v>1214.1</v>
      </c>
      <c r="H34" s="63" t="s">
        <v>75</v>
      </c>
    </row>
    <row r="35" spans="1:8" ht="120" customHeight="1">
      <c r="A35" s="73" t="s">
        <v>76</v>
      </c>
      <c r="B35" s="74" t="s">
        <v>77</v>
      </c>
      <c r="C35" s="75" t="s">
        <v>78</v>
      </c>
      <c r="D35" s="73" t="s">
        <v>15</v>
      </c>
      <c r="E35" s="54">
        <f>0.05*500.18</f>
        <v>25.009</v>
      </c>
      <c r="F35" s="4">
        <v>51.26</v>
      </c>
      <c r="G35" s="4">
        <v>1282.01</v>
      </c>
      <c r="H35" s="63" t="s">
        <v>79</v>
      </c>
    </row>
    <row r="36" spans="1:8" ht="84" customHeight="1">
      <c r="A36" s="73" t="s">
        <v>80</v>
      </c>
      <c r="B36" s="77" t="s">
        <v>81</v>
      </c>
      <c r="C36" s="75" t="s">
        <v>82</v>
      </c>
      <c r="D36" s="73" t="s">
        <v>15</v>
      </c>
      <c r="E36" s="54">
        <f>(31.2*19)+(0.5*20.1*3)+(0.2*20.1)</f>
        <v>626.9699999999999</v>
      </c>
      <c r="F36" s="4">
        <v>11.26</v>
      </c>
      <c r="G36" s="4">
        <f>ROUND(E36*F36,2)</f>
        <v>7059.68</v>
      </c>
      <c r="H36" s="63" t="s">
        <v>83</v>
      </c>
    </row>
    <row r="37" spans="1:8" ht="12.75" customHeight="1">
      <c r="A37" s="61"/>
      <c r="B37" s="78"/>
      <c r="C37" s="79"/>
      <c r="D37" s="80"/>
      <c r="E37" s="62"/>
      <c r="G37" s="81"/>
      <c r="H37" s="63"/>
    </row>
    <row r="38" spans="1:8" ht="12.75" customHeight="1">
      <c r="A38" s="82"/>
      <c r="B38" s="82"/>
      <c r="C38" s="82" t="s">
        <v>84</v>
      </c>
      <c r="D38" s="82"/>
      <c r="E38" s="82"/>
      <c r="F38" s="83"/>
      <c r="G38" s="84">
        <f>G33+G23+G20+G12+G17</f>
        <v>28861</v>
      </c>
      <c r="H38" s="63"/>
    </row>
    <row r="39" spans="1:8" ht="12.75" customHeight="1">
      <c r="A39" s="82"/>
      <c r="B39" s="82"/>
      <c r="C39" s="82" t="s">
        <v>85</v>
      </c>
      <c r="D39" s="82"/>
      <c r="E39" s="82"/>
      <c r="F39" s="83"/>
      <c r="G39" s="84">
        <f>G38*0.2223</f>
        <v>6415.8003</v>
      </c>
      <c r="H39" s="63"/>
    </row>
    <row r="40" spans="1:8" ht="12.75" customHeight="1">
      <c r="A40" s="82"/>
      <c r="B40" s="82"/>
      <c r="C40" s="82" t="s">
        <v>86</v>
      </c>
      <c r="D40" s="82"/>
      <c r="E40" s="82"/>
      <c r="F40" s="83"/>
      <c r="G40" s="84">
        <f>G39+G38</f>
        <v>35276.8003</v>
      </c>
      <c r="H40"/>
    </row>
    <row r="6537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</sheetData>
  <sheetProtection selectLockedCells="1" selectUnlockedCells="1"/>
  <mergeCells count="3">
    <mergeCell ref="E6:G6"/>
    <mergeCell ref="A8:G9"/>
    <mergeCell ref="C10:G10"/>
  </mergeCells>
  <hyperlinks>
    <hyperlink ref="B24" r:id="rId1" display="PJ 14.10.0203 (A)"/>
  </hyperlink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/>
  <headerFooter alignWithMargins="0">
    <oddHeader>&amp;R&amp;8Página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2" max="2" width="10.421875" style="0" customWidth="1"/>
  </cols>
  <sheetData>
    <row r="1" spans="1:10" ht="13.5" customHeight="1">
      <c r="A1" s="85" t="s">
        <v>87</v>
      </c>
      <c r="B1" s="85"/>
      <c r="C1" s="86" t="s">
        <v>88</v>
      </c>
      <c r="D1" s="86"/>
      <c r="E1" s="86"/>
      <c r="F1" s="86"/>
      <c r="G1" s="86"/>
      <c r="H1" s="86"/>
      <c r="I1" s="86"/>
      <c r="J1" s="86"/>
    </row>
    <row r="2" spans="1:10" ht="13.5" customHeight="1">
      <c r="A2" s="85"/>
      <c r="B2" s="85"/>
      <c r="C2" s="87">
        <v>15</v>
      </c>
      <c r="D2" s="87"/>
      <c r="E2" s="88">
        <v>30</v>
      </c>
      <c r="F2" s="88"/>
      <c r="G2" s="88">
        <v>45</v>
      </c>
      <c r="H2" s="88"/>
      <c r="I2" s="89">
        <v>60</v>
      </c>
      <c r="J2" s="89"/>
    </row>
    <row r="3" spans="1:10" ht="12.75">
      <c r="A3" s="90"/>
      <c r="B3" s="91"/>
      <c r="C3" s="92"/>
      <c r="D3" s="93"/>
      <c r="E3" s="94"/>
      <c r="F3" s="93"/>
      <c r="G3" s="91"/>
      <c r="H3" s="91"/>
      <c r="I3" s="94"/>
      <c r="J3" s="95"/>
    </row>
    <row r="4" spans="1:10" ht="51">
      <c r="A4" s="96" t="s">
        <v>10</v>
      </c>
      <c r="B4" s="97" t="s">
        <v>89</v>
      </c>
      <c r="C4" s="98"/>
      <c r="D4" s="99"/>
      <c r="E4" s="100"/>
      <c r="F4" s="99"/>
      <c r="G4" s="101"/>
      <c r="H4" s="101"/>
      <c r="I4" s="100"/>
      <c r="J4" s="102"/>
    </row>
    <row r="5" spans="1:10" ht="12.75">
      <c r="A5" s="96"/>
      <c r="B5" s="97"/>
      <c r="C5" s="103"/>
      <c r="D5" s="104"/>
      <c r="E5" s="105"/>
      <c r="F5" s="104"/>
      <c r="G5" s="106"/>
      <c r="H5" s="106"/>
      <c r="I5" s="105"/>
      <c r="J5" s="107"/>
    </row>
    <row r="6" spans="1:10" ht="51">
      <c r="A6" s="96" t="s">
        <v>26</v>
      </c>
      <c r="B6" s="97" t="s">
        <v>90</v>
      </c>
      <c r="C6" s="103"/>
      <c r="D6" s="106"/>
      <c r="E6" s="101"/>
      <c r="F6" s="101"/>
      <c r="I6" s="105"/>
      <c r="J6" s="107"/>
    </row>
    <row r="7" spans="1:10" ht="12.75">
      <c r="A7" s="108"/>
      <c r="B7" s="109"/>
      <c r="C7" s="110"/>
      <c r="D7" s="111"/>
      <c r="E7" s="112"/>
      <c r="F7" s="113"/>
      <c r="G7" s="111"/>
      <c r="H7" s="111"/>
      <c r="I7" s="112"/>
      <c r="J7" s="114"/>
    </row>
    <row r="8" spans="1:10" ht="25.5">
      <c r="A8" s="96" t="s">
        <v>32</v>
      </c>
      <c r="B8" s="115" t="s">
        <v>91</v>
      </c>
      <c r="C8" s="116"/>
      <c r="D8" s="117"/>
      <c r="E8" s="112"/>
      <c r="F8" s="111"/>
      <c r="G8" s="118"/>
      <c r="H8" s="113"/>
      <c r="I8" s="112"/>
      <c r="J8" s="114"/>
    </row>
    <row r="9" spans="1:10" ht="12.75">
      <c r="A9" s="108"/>
      <c r="B9" s="109"/>
      <c r="C9" s="116"/>
      <c r="D9" s="117"/>
      <c r="E9" s="112"/>
      <c r="F9" s="111"/>
      <c r="G9" s="119"/>
      <c r="H9" s="111"/>
      <c r="I9" s="112"/>
      <c r="J9" s="114"/>
    </row>
    <row r="10" spans="1:10" ht="12.75">
      <c r="A10" s="96" t="s">
        <v>38</v>
      </c>
      <c r="B10" s="120" t="s">
        <v>92</v>
      </c>
      <c r="C10" s="116"/>
      <c r="D10" s="117"/>
      <c r="E10" s="112"/>
      <c r="F10" s="113"/>
      <c r="G10" s="118"/>
      <c r="H10" s="118"/>
      <c r="I10" s="112"/>
      <c r="J10" s="114"/>
    </row>
    <row r="11" spans="1:10" ht="12.75">
      <c r="A11" s="96"/>
      <c r="B11" s="115"/>
      <c r="C11" s="110"/>
      <c r="D11" s="113"/>
      <c r="E11" s="112"/>
      <c r="F11" s="113"/>
      <c r="G11" s="111"/>
      <c r="H11" s="111"/>
      <c r="I11" s="112"/>
      <c r="J11" s="114"/>
    </row>
    <row r="12" spans="1:10" ht="12.75">
      <c r="A12" s="108"/>
      <c r="B12" s="109"/>
      <c r="C12" s="121"/>
      <c r="D12" s="122"/>
      <c r="E12" s="123"/>
      <c r="F12" s="122"/>
      <c r="G12" s="111"/>
      <c r="H12" s="111"/>
      <c r="I12" s="112"/>
      <c r="J12" s="114"/>
    </row>
    <row r="13" spans="1:10" ht="25.5">
      <c r="A13" s="96" t="s">
        <v>70</v>
      </c>
      <c r="B13" s="115" t="s">
        <v>93</v>
      </c>
      <c r="C13" s="121"/>
      <c r="D13" s="122"/>
      <c r="E13" s="123"/>
      <c r="F13" s="122"/>
      <c r="G13" s="111"/>
      <c r="H13" s="111"/>
      <c r="I13" s="112"/>
      <c r="J13" s="114"/>
    </row>
    <row r="14" spans="1:10" ht="12.75">
      <c r="A14" s="96"/>
      <c r="B14" s="115"/>
      <c r="C14" s="110"/>
      <c r="D14" s="113"/>
      <c r="E14" s="112"/>
      <c r="F14" s="113"/>
      <c r="G14" s="111"/>
      <c r="H14" s="111"/>
      <c r="I14" s="112"/>
      <c r="J14" s="114"/>
    </row>
    <row r="15" spans="1:10" ht="12.75">
      <c r="A15" s="96" t="s">
        <v>94</v>
      </c>
      <c r="B15" s="115" t="s">
        <v>95</v>
      </c>
      <c r="C15" s="124"/>
      <c r="D15" s="113"/>
      <c r="E15" s="112"/>
      <c r="F15" s="113"/>
      <c r="G15" s="111"/>
      <c r="H15" s="111"/>
      <c r="I15" s="123"/>
      <c r="J15" s="125"/>
    </row>
    <row r="16" spans="1:10" ht="12.75">
      <c r="A16" s="96"/>
      <c r="B16" s="115"/>
      <c r="C16" s="110"/>
      <c r="D16" s="113"/>
      <c r="E16" s="112"/>
      <c r="F16" s="113"/>
      <c r="G16" s="111"/>
      <c r="H16" s="111"/>
      <c r="I16" s="112"/>
      <c r="J16" s="114"/>
    </row>
    <row r="17" spans="1:10" ht="12.75">
      <c r="A17" s="96" t="s">
        <v>96</v>
      </c>
      <c r="B17" s="115" t="s">
        <v>97</v>
      </c>
      <c r="C17" s="110"/>
      <c r="D17" s="113"/>
      <c r="G17" s="123"/>
      <c r="H17" s="125"/>
      <c r="I17" s="112"/>
      <c r="J17" s="114"/>
    </row>
    <row r="18" spans="1:10" ht="12.75">
      <c r="A18" s="96"/>
      <c r="B18" s="126"/>
      <c r="C18" s="124"/>
      <c r="D18" s="113"/>
      <c r="E18" s="112"/>
      <c r="F18" s="113"/>
      <c r="G18" s="111"/>
      <c r="H18" s="111"/>
      <c r="J18" s="114"/>
    </row>
    <row r="19" spans="1:10" ht="12.75">
      <c r="A19" s="127"/>
      <c r="B19" s="128"/>
      <c r="C19" s="129"/>
      <c r="D19" s="130"/>
      <c r="E19" s="131"/>
      <c r="F19" s="130"/>
      <c r="G19" s="132"/>
      <c r="H19" s="132"/>
      <c r="I19" s="131"/>
      <c r="J19" s="133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134" t="s">
        <v>87</v>
      </c>
      <c r="B1" s="134"/>
      <c r="C1" s="135" t="s">
        <v>88</v>
      </c>
      <c r="D1" s="135"/>
      <c r="E1" s="135"/>
      <c r="F1" s="135"/>
      <c r="G1" s="135"/>
      <c r="H1" s="135"/>
      <c r="I1" s="135"/>
      <c r="J1" s="135"/>
    </row>
    <row r="2" spans="1:11" ht="14.25" customHeight="1">
      <c r="A2" s="134"/>
      <c r="B2" s="134"/>
      <c r="C2" s="136">
        <v>15</v>
      </c>
      <c r="D2" s="136"/>
      <c r="E2" s="137">
        <v>30</v>
      </c>
      <c r="F2" s="137"/>
      <c r="G2" s="136">
        <v>45</v>
      </c>
      <c r="H2" s="136"/>
      <c r="I2" s="136">
        <v>60</v>
      </c>
      <c r="J2" s="136"/>
      <c r="K2" s="138"/>
    </row>
    <row r="3" spans="1:11" ht="12.75">
      <c r="A3" s="139"/>
      <c r="B3" s="140"/>
      <c r="C3" s="141"/>
      <c r="D3" s="142"/>
      <c r="E3" s="143"/>
      <c r="F3" s="144"/>
      <c r="G3" s="145"/>
      <c r="H3" s="146"/>
      <c r="I3" s="145"/>
      <c r="J3" s="146"/>
      <c r="K3" s="138"/>
    </row>
    <row r="4" spans="1:11" ht="38.25">
      <c r="A4" s="139" t="s">
        <v>10</v>
      </c>
      <c r="B4" s="147" t="s">
        <v>98</v>
      </c>
      <c r="C4" s="148"/>
      <c r="D4" s="149"/>
      <c r="E4" s="150"/>
      <c r="F4" s="151"/>
      <c r="G4" s="150"/>
      <c r="H4" s="150"/>
      <c r="I4" s="152"/>
      <c r="J4" s="153"/>
      <c r="K4" s="138"/>
    </row>
    <row r="5" spans="1:10" ht="12.75">
      <c r="A5" s="139"/>
      <c r="B5" s="147"/>
      <c r="C5" s="154"/>
      <c r="D5" s="155"/>
      <c r="E5" s="156"/>
      <c r="F5" s="155"/>
      <c r="G5" s="156"/>
      <c r="H5" s="156"/>
      <c r="I5" s="157"/>
      <c r="J5" s="158"/>
    </row>
    <row r="6" spans="1:10" ht="38.25">
      <c r="A6" s="139" t="s">
        <v>26</v>
      </c>
      <c r="B6" s="147" t="s">
        <v>99</v>
      </c>
      <c r="C6" s="154"/>
      <c r="D6" s="156"/>
      <c r="E6" s="159"/>
      <c r="F6" s="159"/>
      <c r="G6" s="159"/>
      <c r="H6" s="159"/>
      <c r="I6" s="157"/>
      <c r="J6" s="158"/>
    </row>
    <row r="7" spans="1:10" ht="12.75">
      <c r="A7" s="160"/>
      <c r="B7" s="161"/>
      <c r="C7" s="162"/>
      <c r="D7" s="163"/>
      <c r="E7" s="164"/>
      <c r="F7" s="117"/>
      <c r="G7" s="163"/>
      <c r="H7" s="163"/>
      <c r="I7" s="165"/>
      <c r="J7" s="166"/>
    </row>
    <row r="8" spans="1:10" ht="12.75">
      <c r="A8" s="139" t="s">
        <v>32</v>
      </c>
      <c r="B8" s="147" t="s">
        <v>91</v>
      </c>
      <c r="C8" s="167"/>
      <c r="D8" s="168"/>
      <c r="E8" s="165"/>
      <c r="F8" s="163"/>
      <c r="G8" s="163"/>
      <c r="H8" s="169"/>
      <c r="I8" s="163"/>
      <c r="J8" s="166"/>
    </row>
    <row r="9" spans="1:11" ht="12.75">
      <c r="A9" s="160"/>
      <c r="B9" s="170"/>
      <c r="C9" s="171"/>
      <c r="D9" s="172"/>
      <c r="E9" s="165"/>
      <c r="F9" s="163"/>
      <c r="G9" s="173"/>
      <c r="H9" s="163"/>
      <c r="I9" s="165"/>
      <c r="J9" s="164"/>
      <c r="K9" s="138"/>
    </row>
    <row r="10" spans="1:11" ht="12.75">
      <c r="A10" s="139" t="s">
        <v>38</v>
      </c>
      <c r="B10" s="174" t="s">
        <v>92</v>
      </c>
      <c r="C10" s="175"/>
      <c r="D10" s="172"/>
      <c r="E10" s="165"/>
      <c r="F10" s="169"/>
      <c r="G10" s="159"/>
      <c r="H10" s="159"/>
      <c r="I10" s="165"/>
      <c r="J10" s="164"/>
      <c r="K10" s="138"/>
    </row>
    <row r="11" spans="1:11" ht="12.75">
      <c r="A11" s="139"/>
      <c r="B11" s="176"/>
      <c r="C11" s="177"/>
      <c r="D11" s="169"/>
      <c r="E11" s="163"/>
      <c r="F11" s="169"/>
      <c r="G11" s="163"/>
      <c r="H11" s="163"/>
      <c r="I11" s="165"/>
      <c r="J11" s="164"/>
      <c r="K11" s="138"/>
    </row>
    <row r="12" spans="1:11" ht="12.75">
      <c r="A12" s="160"/>
      <c r="B12" s="170"/>
      <c r="C12" s="164"/>
      <c r="D12" s="169"/>
      <c r="E12" s="163"/>
      <c r="F12" s="169"/>
      <c r="G12" s="163"/>
      <c r="H12" s="163"/>
      <c r="I12" s="165"/>
      <c r="J12" s="164"/>
      <c r="K12" s="138"/>
    </row>
    <row r="13" spans="1:11" ht="25.5">
      <c r="A13" s="139" t="s">
        <v>70</v>
      </c>
      <c r="B13" s="176" t="s">
        <v>93</v>
      </c>
      <c r="C13" s="159"/>
      <c r="D13" s="149"/>
      <c r="E13" s="159"/>
      <c r="F13" s="149"/>
      <c r="G13" s="178"/>
      <c r="H13" s="163"/>
      <c r="I13" s="165"/>
      <c r="J13" s="164"/>
      <c r="K13" s="138"/>
    </row>
    <row r="14" spans="1:11" ht="12.75">
      <c r="A14" s="139"/>
      <c r="B14" s="147"/>
      <c r="C14" s="162"/>
      <c r="D14" s="169"/>
      <c r="E14" s="163"/>
      <c r="F14" s="169"/>
      <c r="G14" s="163"/>
      <c r="H14" s="163"/>
      <c r="I14" s="165"/>
      <c r="J14" s="164"/>
      <c r="K14" s="138"/>
    </row>
    <row r="15" spans="1:10" ht="12.75">
      <c r="A15" s="139" t="s">
        <v>94</v>
      </c>
      <c r="B15" s="176" t="s">
        <v>97</v>
      </c>
      <c r="C15" s="164"/>
      <c r="D15" s="169"/>
      <c r="E15" s="163"/>
      <c r="F15" s="169"/>
      <c r="G15" s="159"/>
      <c r="H15" s="159"/>
      <c r="I15" s="165"/>
      <c r="J15" s="166"/>
    </row>
    <row r="16" spans="1:11" ht="12.75">
      <c r="A16" s="139"/>
      <c r="B16" s="179"/>
      <c r="C16" s="180"/>
      <c r="D16" s="181"/>
      <c r="E16" s="182"/>
      <c r="F16" s="181"/>
      <c r="G16" s="182"/>
      <c r="H16" s="182"/>
      <c r="I16" s="183"/>
      <c r="J16" s="184"/>
      <c r="K16" s="138"/>
    </row>
    <row r="17" spans="1:11" ht="12.75">
      <c r="A17" s="139" t="s">
        <v>96</v>
      </c>
      <c r="B17" s="176" t="s">
        <v>95</v>
      </c>
      <c r="C17" s="180"/>
      <c r="D17" s="181"/>
      <c r="E17" s="182"/>
      <c r="F17" s="181"/>
      <c r="G17" s="185"/>
      <c r="H17" s="185"/>
      <c r="I17" s="186"/>
      <c r="J17" s="187"/>
      <c r="K17" s="138"/>
    </row>
    <row r="18" spans="1:11" ht="12.75">
      <c r="A18" s="139"/>
      <c r="B18" s="176"/>
      <c r="C18" s="180"/>
      <c r="D18" s="181"/>
      <c r="E18" s="182"/>
      <c r="F18" s="181"/>
      <c r="G18" s="182"/>
      <c r="H18" s="182"/>
      <c r="I18" s="183"/>
      <c r="J18" s="188"/>
      <c r="K18" s="117"/>
    </row>
    <row r="19" spans="1:11" ht="12.75">
      <c r="A19" s="139"/>
      <c r="B19" s="176"/>
      <c r="C19" s="180"/>
      <c r="D19" s="181"/>
      <c r="E19" s="182"/>
      <c r="F19" s="181"/>
      <c r="G19" s="182"/>
      <c r="H19" s="182"/>
      <c r="K19" s="138"/>
    </row>
    <row r="20" spans="1:11" ht="12.75">
      <c r="A20" s="139" t="s">
        <v>100</v>
      </c>
      <c r="B20" s="147" t="s">
        <v>101</v>
      </c>
      <c r="C20" s="189"/>
      <c r="D20" s="190"/>
      <c r="I20" s="183"/>
      <c r="J20" s="184"/>
      <c r="K20" s="138"/>
    </row>
    <row r="21" spans="1:11" ht="12.75">
      <c r="A21" s="191"/>
      <c r="B21" s="192"/>
      <c r="C21" s="184"/>
      <c r="D21" s="193"/>
      <c r="E21" s="184"/>
      <c r="F21" s="193"/>
      <c r="G21" s="194"/>
      <c r="H21" s="184"/>
      <c r="I21" s="194"/>
      <c r="J21" s="195"/>
      <c r="K21" s="138"/>
    </row>
    <row r="22" spans="1:8" ht="12.75">
      <c r="A22" s="196"/>
      <c r="C22" s="196"/>
      <c r="E22" s="196"/>
      <c r="H22" s="196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197" t="s">
        <v>87</v>
      </c>
      <c r="B1" s="197"/>
      <c r="C1" s="198" t="s">
        <v>88</v>
      </c>
      <c r="D1" s="198"/>
      <c r="E1" s="198"/>
      <c r="F1" s="198"/>
      <c r="G1" s="198"/>
      <c r="H1" s="198"/>
      <c r="I1" s="198"/>
      <c r="J1" s="198"/>
    </row>
    <row r="2" spans="1:10" ht="13.5" customHeight="1">
      <c r="A2" s="197"/>
      <c r="B2" s="197"/>
      <c r="C2" s="199">
        <v>30</v>
      </c>
      <c r="D2" s="199"/>
      <c r="E2" s="200">
        <v>60</v>
      </c>
      <c r="F2" s="200"/>
      <c r="G2" s="200">
        <v>90</v>
      </c>
      <c r="H2" s="200"/>
      <c r="I2" s="201">
        <v>120</v>
      </c>
      <c r="J2" s="201"/>
    </row>
    <row r="3" spans="1:10" ht="12.75">
      <c r="A3" s="202"/>
      <c r="B3" s="203"/>
      <c r="C3" s="204"/>
      <c r="D3" s="142"/>
      <c r="E3" s="146"/>
      <c r="F3" s="142"/>
      <c r="G3" s="146"/>
      <c r="H3" s="146"/>
      <c r="I3" s="145"/>
      <c r="J3" s="205"/>
    </row>
    <row r="4" spans="1:10" ht="25.5">
      <c r="A4" s="139" t="s">
        <v>10</v>
      </c>
      <c r="B4" s="206" t="s">
        <v>98</v>
      </c>
      <c r="C4" s="207"/>
      <c r="D4" s="149"/>
      <c r="E4" s="153"/>
      <c r="F4" s="151"/>
      <c r="G4" s="153"/>
      <c r="H4" s="153"/>
      <c r="I4" s="152"/>
      <c r="J4" s="208"/>
    </row>
    <row r="5" spans="1:10" ht="12.75">
      <c r="A5" s="139"/>
      <c r="B5" s="206"/>
      <c r="C5" s="209"/>
      <c r="D5" s="155"/>
      <c r="E5" s="210"/>
      <c r="F5" s="155"/>
      <c r="G5" s="210"/>
      <c r="H5" s="210"/>
      <c r="I5" s="157"/>
      <c r="J5" s="211"/>
    </row>
    <row r="6" spans="1:10" ht="12.75">
      <c r="A6" s="139" t="s">
        <v>26</v>
      </c>
      <c r="B6" s="206" t="s">
        <v>102</v>
      </c>
      <c r="C6" s="209"/>
      <c r="D6" s="210"/>
      <c r="E6" s="212"/>
      <c r="F6" s="212"/>
      <c r="G6" s="164"/>
      <c r="H6" s="164"/>
      <c r="I6" s="157"/>
      <c r="J6" s="211"/>
    </row>
    <row r="7" spans="1:10" ht="12.75">
      <c r="A7" s="160"/>
      <c r="B7" s="213"/>
      <c r="C7" s="214"/>
      <c r="D7" s="164"/>
      <c r="E7" s="164"/>
      <c r="F7" s="215"/>
      <c r="G7" s="164"/>
      <c r="H7" s="164"/>
      <c r="I7" s="165"/>
      <c r="J7" s="216"/>
    </row>
    <row r="8" spans="1:10" ht="12.75">
      <c r="A8" s="139" t="s">
        <v>32</v>
      </c>
      <c r="B8" s="206" t="s">
        <v>91</v>
      </c>
      <c r="C8" s="204"/>
      <c r="D8" s="146"/>
      <c r="E8" s="165"/>
      <c r="F8" s="164"/>
      <c r="G8" s="212"/>
      <c r="H8" s="149"/>
      <c r="I8" s="164"/>
      <c r="J8" s="216"/>
    </row>
    <row r="9" spans="1:10" ht="12.75">
      <c r="A9" s="160"/>
      <c r="B9" s="213"/>
      <c r="C9" s="204"/>
      <c r="D9" s="215"/>
      <c r="E9" s="165"/>
      <c r="F9" s="164"/>
      <c r="G9" s="146"/>
      <c r="H9" s="164"/>
      <c r="I9" s="165"/>
      <c r="J9" s="216"/>
    </row>
    <row r="10" spans="1:10" ht="25.5">
      <c r="A10" s="139" t="s">
        <v>38</v>
      </c>
      <c r="B10" s="206" t="s">
        <v>93</v>
      </c>
      <c r="C10" s="204"/>
      <c r="D10" s="215"/>
      <c r="E10" s="186"/>
      <c r="F10" s="149"/>
      <c r="G10" s="212"/>
      <c r="H10" s="212"/>
      <c r="I10" s="165"/>
      <c r="J10" s="216"/>
    </row>
    <row r="11" spans="1:10" ht="12.75">
      <c r="A11" s="160"/>
      <c r="B11" s="213"/>
      <c r="C11" s="214"/>
      <c r="D11" s="169"/>
      <c r="E11" s="164"/>
      <c r="F11" s="169"/>
      <c r="G11" s="164"/>
      <c r="H11" s="164"/>
      <c r="I11" s="165"/>
      <c r="J11" s="216"/>
    </row>
    <row r="12" spans="1:10" ht="12.75">
      <c r="A12" s="139" t="s">
        <v>70</v>
      </c>
      <c r="B12" s="217" t="s">
        <v>97</v>
      </c>
      <c r="C12" s="207"/>
      <c r="D12" s="149"/>
      <c r="E12" s="164"/>
      <c r="F12" s="169"/>
      <c r="G12" s="146"/>
      <c r="H12" s="164"/>
      <c r="I12" s="165"/>
      <c r="J12" s="216"/>
    </row>
    <row r="13" spans="1:10" ht="12.75">
      <c r="A13" s="139"/>
      <c r="B13" s="217"/>
      <c r="C13" s="214"/>
      <c r="D13" s="169"/>
      <c r="E13" s="164"/>
      <c r="F13" s="169"/>
      <c r="G13" s="146"/>
      <c r="H13" s="164"/>
      <c r="I13" s="165"/>
      <c r="J13" s="216"/>
    </row>
    <row r="14" spans="1:10" ht="12.75">
      <c r="A14" s="139"/>
      <c r="B14" s="206"/>
      <c r="C14" s="214"/>
      <c r="D14" s="169"/>
      <c r="E14" s="164"/>
      <c r="F14" s="169"/>
      <c r="G14" s="164"/>
      <c r="H14" s="164"/>
      <c r="I14" s="165"/>
      <c r="J14" s="216"/>
    </row>
    <row r="15" spans="1:10" ht="12.75">
      <c r="A15" s="139" t="s">
        <v>94</v>
      </c>
      <c r="B15" s="206" t="s">
        <v>103</v>
      </c>
      <c r="C15" s="214"/>
      <c r="D15" s="169"/>
      <c r="E15" s="164"/>
      <c r="F15" s="169"/>
      <c r="G15" s="164"/>
      <c r="H15" s="164"/>
      <c r="I15" s="186"/>
      <c r="J15" s="218"/>
    </row>
    <row r="16" spans="1:10" ht="12.75">
      <c r="A16" s="139"/>
      <c r="B16" s="206"/>
      <c r="C16" s="214"/>
      <c r="D16" s="169"/>
      <c r="E16" s="164"/>
      <c r="F16" s="169"/>
      <c r="G16" s="164"/>
      <c r="H16" s="164"/>
      <c r="I16" s="165"/>
      <c r="J16" s="216"/>
    </row>
    <row r="17" spans="1:15" ht="12.75">
      <c r="A17" s="139"/>
      <c r="B17" s="206"/>
      <c r="C17" s="204"/>
      <c r="D17" s="169"/>
      <c r="E17" s="164"/>
      <c r="F17" s="169"/>
      <c r="G17" s="164"/>
      <c r="H17" s="164"/>
      <c r="I17" s="165"/>
      <c r="J17" s="216"/>
      <c r="M17" s="219"/>
      <c r="N17" s="219"/>
      <c r="O17" s="219"/>
    </row>
    <row r="18" spans="1:15" ht="12.75">
      <c r="A18" s="139" t="s">
        <v>96</v>
      </c>
      <c r="B18" s="206" t="s">
        <v>95</v>
      </c>
      <c r="C18" s="204"/>
      <c r="D18" s="169"/>
      <c r="E18" s="164"/>
      <c r="F18" s="169"/>
      <c r="G18" s="164"/>
      <c r="H18" s="164"/>
      <c r="I18" s="186"/>
      <c r="J18" s="218"/>
      <c r="M18" s="219"/>
      <c r="N18" s="219"/>
      <c r="O18" s="219"/>
    </row>
    <row r="19" spans="1:15" ht="12.75">
      <c r="A19" s="139"/>
      <c r="B19" s="206"/>
      <c r="C19" s="204"/>
      <c r="D19" s="169"/>
      <c r="E19" s="164"/>
      <c r="F19" s="169"/>
      <c r="G19" s="164"/>
      <c r="H19" s="164"/>
      <c r="I19" s="165"/>
      <c r="J19" s="216"/>
      <c r="M19" s="219"/>
      <c r="N19" s="219"/>
      <c r="O19" s="219"/>
    </row>
    <row r="20" spans="1:10" ht="12.75">
      <c r="A20" s="139"/>
      <c r="B20" s="206"/>
      <c r="C20" s="204"/>
      <c r="D20" s="169"/>
      <c r="E20" s="164"/>
      <c r="F20" s="169"/>
      <c r="G20" s="164"/>
      <c r="H20" s="164"/>
      <c r="I20" s="215"/>
      <c r="J20" s="220"/>
    </row>
    <row r="21" spans="1:10" ht="12.75">
      <c r="A21" s="139" t="s">
        <v>100</v>
      </c>
      <c r="B21" s="206" t="s">
        <v>101</v>
      </c>
      <c r="C21" s="214"/>
      <c r="D21" s="169"/>
      <c r="E21" s="221"/>
      <c r="F21" s="221"/>
      <c r="G21" s="222"/>
      <c r="H21" s="222"/>
      <c r="I21" s="165"/>
      <c r="J21" s="216"/>
    </row>
    <row r="22" spans="1:10" ht="12.75">
      <c r="A22" s="223"/>
      <c r="B22" s="224"/>
      <c r="C22" s="225"/>
      <c r="D22" s="226"/>
      <c r="E22" s="227"/>
      <c r="F22" s="226"/>
      <c r="G22" s="227"/>
      <c r="H22" s="227"/>
      <c r="I22" s="228"/>
      <c r="J22" s="229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9" sqref="A29"/>
    </sheetView>
  </sheetViews>
  <sheetFormatPr defaultColWidth="9.140625" defaultRowHeight="12.75"/>
  <cols>
    <col min="1" max="1" width="34.28125" style="0" customWidth="1"/>
  </cols>
  <sheetData>
    <row r="1" spans="1:4" ht="12.75">
      <c r="A1" s="230" t="s">
        <v>104</v>
      </c>
      <c r="B1" s="231" t="s">
        <v>88</v>
      </c>
      <c r="C1" s="231"/>
      <c r="D1" s="231"/>
    </row>
    <row r="2" spans="1:4" ht="12.75">
      <c r="A2" s="230"/>
      <c r="B2" s="232">
        <v>30</v>
      </c>
      <c r="C2" s="233">
        <v>60</v>
      </c>
      <c r="D2" s="234">
        <v>90</v>
      </c>
    </row>
    <row r="3" spans="1:4" ht="12.75">
      <c r="A3" s="235"/>
      <c r="B3" s="236"/>
      <c r="C3" s="217"/>
      <c r="D3" s="237"/>
    </row>
    <row r="4" spans="1:4" ht="12.75">
      <c r="A4" s="236" t="s">
        <v>105</v>
      </c>
      <c r="B4" s="238"/>
      <c r="C4" s="239"/>
      <c r="D4" s="240"/>
    </row>
    <row r="5" spans="1:4" ht="12.75">
      <c r="A5" s="236"/>
      <c r="B5" s="241"/>
      <c r="C5" s="117"/>
      <c r="D5" s="242"/>
    </row>
    <row r="6" spans="1:4" ht="12.75">
      <c r="A6" s="236" t="s">
        <v>106</v>
      </c>
      <c r="B6" s="238"/>
      <c r="C6" s="239"/>
      <c r="D6" s="242"/>
    </row>
    <row r="7" spans="1:4" ht="12.75">
      <c r="A7" s="236"/>
      <c r="B7" s="241"/>
      <c r="C7" s="117"/>
      <c r="D7" s="242"/>
    </row>
    <row r="8" spans="1:4" ht="12.75">
      <c r="A8" s="236" t="s">
        <v>107</v>
      </c>
      <c r="B8" s="238"/>
      <c r="C8" s="117"/>
      <c r="D8" s="242"/>
    </row>
    <row r="9" spans="1:4" ht="12.75">
      <c r="A9" s="236"/>
      <c r="B9" s="241"/>
      <c r="C9" s="117"/>
      <c r="D9" s="242"/>
    </row>
    <row r="10" spans="1:4" ht="12.75">
      <c r="A10" s="236" t="s">
        <v>108</v>
      </c>
      <c r="B10" s="238"/>
      <c r="C10" s="239"/>
      <c r="D10" s="242"/>
    </row>
    <row r="11" spans="1:4" ht="12.75">
      <c r="A11" s="236"/>
      <c r="B11" s="241"/>
      <c r="C11" s="117"/>
      <c r="D11" s="242"/>
    </row>
    <row r="12" spans="1:4" ht="12.75">
      <c r="A12" s="236" t="s">
        <v>109</v>
      </c>
      <c r="B12" s="241"/>
      <c r="C12" s="239"/>
      <c r="D12" s="240"/>
    </row>
    <row r="13" spans="1:4" ht="12.75">
      <c r="A13" s="236"/>
      <c r="B13" s="241"/>
      <c r="C13" s="117"/>
      <c r="D13" s="242"/>
    </row>
    <row r="14" spans="1:4" ht="12.75">
      <c r="A14" s="236" t="s">
        <v>110</v>
      </c>
      <c r="B14" s="241"/>
      <c r="C14" s="239"/>
      <c r="D14" s="240"/>
    </row>
    <row r="15" spans="1:4" ht="12.75">
      <c r="A15" s="236"/>
      <c r="B15" s="241"/>
      <c r="C15" s="117"/>
      <c r="D15" s="242"/>
    </row>
    <row r="16" spans="1:4" ht="12.75">
      <c r="A16" s="236" t="s">
        <v>111</v>
      </c>
      <c r="B16" s="241"/>
      <c r="C16" s="243"/>
      <c r="D16" s="239"/>
    </row>
    <row r="17" spans="1:4" ht="12.75">
      <c r="A17" s="236"/>
      <c r="B17" s="241"/>
      <c r="C17" s="117"/>
      <c r="D17" s="242"/>
    </row>
    <row r="18" spans="1:4" ht="12.75">
      <c r="A18" s="236" t="s">
        <v>112</v>
      </c>
      <c r="B18" s="241"/>
      <c r="C18" s="239"/>
      <c r="D18" s="240"/>
    </row>
    <row r="19" spans="1:4" ht="12.75">
      <c r="A19" s="236"/>
      <c r="B19" s="241"/>
      <c r="C19" s="117"/>
      <c r="D19" s="242"/>
    </row>
    <row r="20" spans="1:4" ht="12.75">
      <c r="A20" s="244" t="s">
        <v>113</v>
      </c>
      <c r="B20" s="245"/>
      <c r="C20" s="246"/>
      <c r="D20" s="247"/>
    </row>
  </sheetData>
  <sheetProtection selectLockedCells="1" selectUnlockedCells="1"/>
  <mergeCells count="2">
    <mergeCell ref="A1:A2"/>
    <mergeCell ref="B1:D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0" sqref="A20"/>
    </sheetView>
  </sheetViews>
  <sheetFormatPr defaultColWidth="9.140625" defaultRowHeight="12.75"/>
  <cols>
    <col min="1" max="16384" width="11.57421875" style="0" customWidth="1"/>
  </cols>
  <sheetData>
    <row r="8" ht="12.75" customHeight="1"/>
    <row r="9" ht="12.75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Maíra de Azevedo Oliveira</dc:creator>
  <cp:keywords/>
  <dc:description/>
  <cp:lastModifiedBy/>
  <dcterms:modified xsi:type="dcterms:W3CDTF">2021-08-10T19:44:53Z</dcterms:modified>
  <cp:category/>
  <cp:version/>
  <cp:contentType/>
  <cp:contentStatus/>
  <cp:revision>3</cp:revision>
</cp:coreProperties>
</file>