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BERTURA" sheetId="1" r:id="rId1"/>
    <sheet name="Plan1" sheetId="2" state="hidden" r:id="rId2"/>
    <sheet name="Plan2" sheetId="3" state="hidden" r:id="rId3"/>
    <sheet name="Plan3" sheetId="4" state="hidden" r:id="rId4"/>
    <sheet name="Planilha1" sheetId="5" r:id="rId5"/>
    <sheet name="total" sheetId="6" r:id="rId6"/>
  </sheets>
  <definedNames>
    <definedName name="Excel_BuiltIn_Print_Area" localSheetId="0">'COBERTURA'!#REF!</definedName>
    <definedName name="Excel_BuiltIn_Print_Titles" localSheetId="0">'COBERTURA'!#REF!</definedName>
  </definedNames>
  <calcPr fullCalcOnLoad="1"/>
</workbook>
</file>

<file path=xl/sharedStrings.xml><?xml version="1.0" encoding="utf-8"?>
<sst xmlns="http://schemas.openxmlformats.org/spreadsheetml/2006/main" count="283" uniqueCount="197">
  <si>
    <t xml:space="preserve">ESCOLA MARIA ILKA: Construção de cobertura da quadra poliesportiva </t>
  </si>
  <si>
    <t xml:space="preserve"> EMOP, SINAPI e SCO Ano referência :03/2021</t>
  </si>
  <si>
    <t>Item</t>
  </si>
  <si>
    <t>Código</t>
  </si>
  <si>
    <t>Descrição</t>
  </si>
  <si>
    <t>Unidade</t>
  </si>
  <si>
    <t>Quantidade</t>
  </si>
  <si>
    <t>R$ Unitário</t>
  </si>
  <si>
    <t>R$</t>
  </si>
  <si>
    <t>Memorial</t>
  </si>
  <si>
    <t>1.0</t>
  </si>
  <si>
    <t>Serviços Preliminares</t>
  </si>
  <si>
    <t>1.1</t>
  </si>
  <si>
    <t>03.001.0001-B</t>
  </si>
  <si>
    <t>ESCAVAÇÃO MANUAL DE VALA/CAVA EM MATERIAL DE 1ª CATEGORIA (A AREIA,ARGILA OU PICARRA),ATÉ 1,50M DE PROFUNDIDADE,EXCLUSIVE ESCORAMENTO E ESGOTAMENTO</t>
  </si>
  <si>
    <t>M3</t>
  </si>
  <si>
    <t>para sapatas da cobertura da quadra (1m x 1m x 1,5m x 8 unidades x 2 lados)</t>
  </si>
  <si>
    <t>1.2</t>
  </si>
  <si>
    <t>03.013.0001-B</t>
  </si>
  <si>
    <t>REATERRO DE VALA/CAVA COMPACTADA A MACO,EM CAMADAS DE 30CM DE ESPESSURA MAXIMA,COM MATERIAL DE BOA QUALIDADE,EXCLUSIVEESTE</t>
  </si>
  <si>
    <t>80% do valor do item escavação</t>
  </si>
  <si>
    <t>1.3</t>
  </si>
  <si>
    <t>05.001.0016-A</t>
  </si>
  <si>
    <t>DEMOLICAO MANUAL DE PISO CIMENTADO,EXCLUSIVE A BASE DE CONCRETO,INCLUSIVE EMPILHAMENTO LATERAL DENTRO DO CANTEIRO DE SERVICO</t>
  </si>
  <si>
    <t>M2</t>
  </si>
  <si>
    <t>Para escavação das sapatas da cobertura da quadra: 1,0m x 1,0m x 16un</t>
  </si>
  <si>
    <t>1.4</t>
  </si>
  <si>
    <t>05.006.0001-B</t>
  </si>
  <si>
    <t>ALUGUEL DE ANDAIME COM ELEMENTOS TUBULARES (FACHADEIRO) SOBRE SAPATAS FIXAS, CONSIDERANDO-SE A AREA DA PROJEÇÃO VERTICAL DO ANDAIME E PAGO PELO TEMPO NECESSARIO A SUA UTILIZAÇÃO, EXCLUSIVE TRANSPORTE DOS ELEMENTOS DO ANDAIME ATE A OBRA, PLATAFORMA OU PASSARELA DE PINHO, MONTAGEM E DESMONTAGEM DOS ANDAIMES</t>
  </si>
  <si>
    <t>M2XMÊS</t>
  </si>
  <si>
    <t xml:space="preserve">31,2m de comprimento x (7m - 1,5m) x 0,5 meses </t>
  </si>
  <si>
    <t>1.5</t>
  </si>
  <si>
    <t>05.005.0014-A</t>
  </si>
  <si>
    <t>PLATAFORMA OU PASSARELA DE MADEIRA DE 1ª,CONSIDERANDO-SE APROVEITAMENTO DA MADEIRA 60 VEZES,EXCLUSIVE ANDAIME OU OUTRO SUPORTE E MOVIMENTAÇÃO (VIDE ITEM 05.008.0008)</t>
  </si>
  <si>
    <t>31,2m x 0,9,m</t>
  </si>
  <si>
    <t>1.6</t>
  </si>
  <si>
    <t>05.008.0001-A</t>
  </si>
  <si>
    <t>MONTAGEM E DESMONTAGEM DE ANDAIME COM ELEMENTOS TUBULARES,CONSIDERANDO-SE A ÁREA VERTICAL RECOBERTA</t>
  </si>
  <si>
    <t>perímetro : 100,4 m x (7,0m -1,5m)</t>
  </si>
  <si>
    <t>1.7</t>
  </si>
  <si>
    <t>04.020.0122-A</t>
  </si>
  <si>
    <t>TRANSPORTE DE ANDAIME TUBULAR,CONSIDERANDO-SE A ÁREA DE PROJEÇÃO VERTICAL DO ANDAIME,EXCLUSIVE CARGA,DESCARGA E TEMPO DE ESPERA DO CAMINHÃO (VIDE ITEM 04.021.0010)</t>
  </si>
  <si>
    <t>M2XKM</t>
  </si>
  <si>
    <t>31,2m x (7,0 m-1,5m) x 60km</t>
  </si>
  <si>
    <t>1.8</t>
  </si>
  <si>
    <t>04.021.0010-A</t>
  </si>
  <si>
    <t>CARGA E DESCARGA MANUAL DE ANDAIME TUBULAR,INCLUSIVE TEMPO DE ESPERA DO CAMINHÃO,CONSIDERANDO-SE A ÁREA DE PROJEÇÃO VERTICAL</t>
  </si>
  <si>
    <t xml:space="preserve">31,2 m x (7,0m-1,5m) </t>
  </si>
  <si>
    <t>2.0</t>
  </si>
  <si>
    <t>Fundação</t>
  </si>
  <si>
    <t>2.1</t>
  </si>
  <si>
    <t>11.013.0070-B</t>
  </si>
  <si>
    <t>CONCRETO ARMADO,FCK=20MPA,INCLUINDO MATERIAIS PARA 1,00M3 DECONCRETO (IMPORTADO DE USINA) ADENSADO E COLOCADO,14,00M2 DE AREA MOLDADA,FORMAS E ESCORAMENTO CONFORME ITENS 11.004.0022</t>
  </si>
  <si>
    <t xml:space="preserve"> sapatas da estrutura: 1m x 1m x 1m x 16un </t>
  </si>
  <si>
    <t>2.2</t>
  </si>
  <si>
    <t>11.003.0003-B</t>
  </si>
  <si>
    <t>CONCRETO DOSADO RACIONALMENTE PARA UMA RESISTENCIA CARACTERISTICA A COMPRESSAO DE 20MPA,INCLUSIVE MATERIAIS,TRANSPORTE,PREPARO COM BETONEIRA,LANCAMENTO E ADENSAMENTO</t>
  </si>
  <si>
    <t xml:space="preserve"> preenchimento das sapatas: ( 1,0m x 1,0m x 16 un x 0,05m)</t>
  </si>
  <si>
    <t>3.0</t>
  </si>
  <si>
    <t>Estrutura</t>
  </si>
  <si>
    <t>3.1</t>
  </si>
  <si>
    <t>ET 24.05.0150 (A)</t>
  </si>
  <si>
    <t>ESTRUTURA METÁLICA PARA COBERTURA DE QUADRA OU GALPÃO, COMPREENDENDO VIGAS TRELIÇADAS COMPOSTAS DE MEMBROS SOLDADOS EM PERFIL U DE CHAPA DOBRADA NOS BANZOS SUPERIOR, INFERIOR, MONTANTES E DIAGONAIS, COM PERFIL I 10" NAS COLUNAS E TERÇAS EM U ENRIGECIDOS, AÇO USI SAC 41, PARAFUSOS COM CABEÇA SEXTAVADA, PORCAS EM AÇO CARBONO E TIRANTE DE 1/2" INCLUINDO LUVA PARA FIXAÇÃO. PARA COBERTURAS COM VÃO MÁXIMO DE 16 M. FORNECIMENTO DE TODOS OS MATERIAIS INCLUINDO TRANSPORTE E MONTAGEM (DESONERADO)</t>
  </si>
  <si>
    <t>31,2m x 19m</t>
  </si>
  <si>
    <t>4.0</t>
  </si>
  <si>
    <t>instalação elétrica e iluminação</t>
  </si>
  <si>
    <t>4.1</t>
  </si>
  <si>
    <t>18.027.0130-A</t>
  </si>
  <si>
    <t>PROJETOR PARA ILUMINACAO DE QUADRAS DE ESPORTE,PATIOS OU FACHADAS,EM ALUMINIO REPUXADO,LENTE EM VIDRO TEMPERADO(DIAMETRO=300MM),PARA LAMPADA INCANDESCENTE DE 200W OU MISTA DE 250W,EXCLUSIVE LAMPADA.FORNECIMENTO E COLOCACAO</t>
  </si>
  <si>
    <t>UN.</t>
  </si>
  <si>
    <t>15 unidades</t>
  </si>
  <si>
    <t>4.2</t>
  </si>
  <si>
    <t>21.045.0080-A</t>
  </si>
  <si>
    <t>LAMPADA DE MULTIVAPOR METALICO (MVM) DE 250W/220V,BULBO OVOIDE.FORNECIMENTO</t>
  </si>
  <si>
    <t>4.3</t>
  </si>
  <si>
    <t>21.046.0035-A</t>
  </si>
  <si>
    <t>REATOR AEREO PARA LAMPADA VS/MVM DE 250W,IGNITOR COM PICO TENSAO 2,8 A 4KV,FATOR DE POTENCIA DE 0,92,TENSAO DE ALIMENTACAO</t>
  </si>
  <si>
    <t>4.4</t>
  </si>
  <si>
    <t>18.260.0070-A</t>
  </si>
  <si>
    <t>RELE FOTOELETRICO,PARA COMANDO DE ILUMINACAO EXTERNA,NA TENSAO DE 220V E CARGA MAXIMA DE 1.000W.FORNECIMENTO E COLOCACAO</t>
  </si>
  <si>
    <t>5 unidades</t>
  </si>
  <si>
    <t>4.5</t>
  </si>
  <si>
    <t>ELETRODUTO DE AÇO GALVANIZADO, CLASSE LEVE, DN 20 MM (3/4), APARENTE, INSTALADO EM TETO - FORNECIMENTO E INSTALAÇÃO. AF_11/2016_P</t>
  </si>
  <si>
    <t>M</t>
  </si>
  <si>
    <t xml:space="preserve">75m </t>
  </si>
  <si>
    <t>4.6</t>
  </si>
  <si>
    <t>ELETRODUTO DE AÇO GALVANIZADO, CLASSE LEVE, DN 25 MM (1), APARENTE, INSTALADO EM TETO - FORNECIMENTO E INSTALAÇÃO. AF_11/2016_P</t>
  </si>
  <si>
    <t>30 m</t>
  </si>
  <si>
    <t>4.7</t>
  </si>
  <si>
    <t>ELETRODUTO DE AÇO GALVANIZADO, CLASSE SEMI PESADO, DN 40 MM (1 1/2 ), APARENTE, INSTALADO EM TETO - FORNECIMENTO E INSTALAÇÃO. AF_11/2016_P ASSENTAMENTO</t>
  </si>
  <si>
    <t>10m</t>
  </si>
  <si>
    <t>4.8</t>
  </si>
  <si>
    <t>LUVA DE EMENDA PARA ELETRODUTO, AÇO GALVANIZADO, DN 20 MM (3/4  ), APARENTE, INSTALADA EM TETO - FORNECIMENTO E INSTALAÇÃO. AF_11/2016_P</t>
  </si>
  <si>
    <t>25 unidades</t>
  </si>
  <si>
    <t>4.9</t>
  </si>
  <si>
    <t>LUVA DE EMENDA PARA ELETRODUTO, AÇO GALVANIZADO, DN 25 MM (1''), APARENTE, INSTALADA EM TETO - FORNECIMENTO E INSTALAÇÃO. AF_11/2016_P</t>
  </si>
  <si>
    <t>10 unidades</t>
  </si>
  <si>
    <t>4.10</t>
  </si>
  <si>
    <t>LUVA DE EMENDA PARA ELETRODUTO, AÇO GALVANIZADO, DN 40 MM (1 1/2''), APARENTE, INSTALADA EM TETO - FORNECIMENTO E INSTALAÇÃO. AF_11/2016_P</t>
  </si>
  <si>
    <t>4 unidades</t>
  </si>
  <si>
    <t>4.11</t>
  </si>
  <si>
    <t>CONDULETE DE ALUMÍNIO, TIPO C, PARA ELETRODUTO DE AÇO GALVANIZADO DN 20 MM (3/4''), APARENTE - FORNECIMENTO E INSTALAÇÃO. AF_11/2016_P</t>
  </si>
  <si>
    <t>4.12</t>
  </si>
  <si>
    <t>CONDULETE DE ALUMÍNIO, TIPO E, PARA ELETRODUTO DE AÇO GALVANIZADO DN 20 MM (3/4''), APARENTE - FORNECIMENTO E INSTALAÇÃO. AF_11/2016_P</t>
  </si>
  <si>
    <t>4.13</t>
  </si>
  <si>
    <t>CONDULETE DE ALUMÍNIO, TIPO T, PARA ELETRODUTO DE AÇO GALVANIZADO DN 25 MM (1''), APARENTE - FORNECIMENTO E INSTALAÇÃO. AF_11/2016_P</t>
  </si>
  <si>
    <t>4.14</t>
  </si>
  <si>
    <t>CONDULETE DE ALUMÍNIO, TIPO LR, PARA ELETRODUTO DE AÇO GALVANIZADO DN 25 MM (1''), APARENTE - FORNECIMENTO E INSTALAÇÃO. AF_11/2016_P</t>
  </si>
  <si>
    <t>1 unidade</t>
  </si>
  <si>
    <t>4.15</t>
  </si>
  <si>
    <t>CURVA 90 GRAUS PARA ELETRODUTO, PVC, ROSCÁVEL, DN 50 MM (1 1/2") - FORNECIMENTO E INSTALAÇÃO. AF_12/2015</t>
  </si>
  <si>
    <t>UNIDADE</t>
  </si>
  <si>
    <t>4.16</t>
  </si>
  <si>
    <t>CABO DE COBRE FLEXÍVEL ISOLADO, 4 MM², ANTI-CHAMA 450/750 V, PARA CIRCUITOS TERMINAIS - FORNECIMENTO E INSTALAÇÃO. AF_12/2015</t>
  </si>
  <si>
    <t>455 m</t>
  </si>
  <si>
    <t>4.17</t>
  </si>
  <si>
    <t>CABO DE COBRE FLEXÍVEL ISOLADO, 6 MM², ANTI-CHAMA 450/750 V, PARA CIRCUITOS TERMINAIS - FORNECIMENTO E INSTALAÇÃO. AF_12/2015</t>
  </si>
  <si>
    <t>110 m</t>
  </si>
  <si>
    <t>4.18</t>
  </si>
  <si>
    <t>15.011.0014-A</t>
  </si>
  <si>
    <t>ENTRADA DE SERVICO(PC),PADRAO AMPLA,PARA MEDICAO TRIFASICA,1MEDIDOR,INSTALADO EM MURO,COM CARGA INSTALADA ATE 30KW,CONSTANDO DE POSTE DE CONCRETO COMPLETO,CABINE EM ALVENARIA,COMPORTA,CAIXA PARA INSTALACAO DO MEDIDOR,CAIXA DE CONCRETO PARA ATERRAMENTO,HASTE DE ATERRAMENTO E DEMAIS MATERIAIS NECESSARIOS,EXCLUSIVE DISJUNTOR E FIO OU CABO DE ENTRADA E SAIDA</t>
  </si>
  <si>
    <t>4.19</t>
  </si>
  <si>
    <t>15.007.0410-A</t>
  </si>
  <si>
    <t>QUADRO DE DISTRIBUICAO DE ENERGIA PARA DISJUNTORES TERMO-MAGNETICOS UNIPOLARES,DE SOBREPOR,COM PORTA E BARRAMENTOS DE FASE,NEUTRO E TERRA,PARA INSTALACAO DE ATE 12 DISJUNTORES SEMDISPOSITIVO PARA CHAVE GERAL.FORNECIMENTO E COLOCACAO</t>
  </si>
  <si>
    <t>4.20</t>
  </si>
  <si>
    <t>15.007.0575-A</t>
  </si>
  <si>
    <t>DISJUNTOR TERMOMAGNETICO,BIPOLAR,DE 10 A 50AX250V.FORNECIMENTO E COLOCACAO</t>
  </si>
  <si>
    <t>4.21</t>
  </si>
  <si>
    <t>15.007.0600-A</t>
  </si>
  <si>
    <t>DISJUNTOR TERMOMAGNETICO,TRIPOLAR,DE 10 A 50AX250V.FORNECIMENTO E COLOCACAO</t>
  </si>
  <si>
    <t>4.22</t>
  </si>
  <si>
    <t>CORDOALHA DE COBRE NU 35 MM², NÃO ENTERRADA, COM ISOLADOR - FORNECIMENTO E INSTALAÇÃO. AF_12/2017</t>
  </si>
  <si>
    <t>132m</t>
  </si>
  <si>
    <t>4.23</t>
  </si>
  <si>
    <t>15.007.0216-A</t>
  </si>
  <si>
    <t>TERMINAL AEREO PARA PARA-RAIO(CAPTOR 1 PONTA)EM LATAO MACICO,3/8"X600MM,FIXACAO COM ROSCA MECANICA E ABRACADEIRA,INCLUSIVE</t>
  </si>
  <si>
    <t>6 unidades</t>
  </si>
  <si>
    <t>4.24</t>
  </si>
  <si>
    <t>15.007.0214-A</t>
  </si>
  <si>
    <t>SUPORTE PARA FIXACAO DE CABO PARA PARA-RAIO,COM 20CM DE COMPRIMENTO,COM ISOLADOR.FORNECIMENTO E COLOCACAO</t>
  </si>
  <si>
    <t>40 unidades</t>
  </si>
  <si>
    <t>4.25</t>
  </si>
  <si>
    <t>HASTE DE ATERRAMENTO 5/8  PARA SPDA - FORNECIMENTO E INSTALAÇÃO. AF_12/2017</t>
  </si>
  <si>
    <t>12 unidades</t>
  </si>
  <si>
    <t>4.26</t>
  </si>
  <si>
    <t>CORDOALHA DE COBRE NU 50 MM², ENTERRADA, SEM ISOLADOR - FORNECIMENTO E INSTALAÇÃO. AF_12/2017</t>
  </si>
  <si>
    <t>96m</t>
  </si>
  <si>
    <t>4.27</t>
  </si>
  <si>
    <t>ELETRODUTO PVC 40MM (1 ¼ ) PARA SPDA - FORNECIMENTO E INSTALAÇÃO. AF_12/2017</t>
  </si>
  <si>
    <t>4.28</t>
  </si>
  <si>
    <t>15.018.0133-A</t>
  </si>
  <si>
    <t>CAIXA DE ATERRAMENTO,EM PVC,25X25CM.FORNECIMENTO E COLOCACAO</t>
  </si>
  <si>
    <t>5.0</t>
  </si>
  <si>
    <t>Pintura</t>
  </si>
  <si>
    <t>5.1</t>
  </si>
  <si>
    <t xml:space="preserve">PT 05.40.0103 </t>
  </si>
  <si>
    <t>PINTURA INTERNA OU EXTERNA SOBRE FERRO, COM TINTA DE BASE ALQUIDICA ESMALTADA BRILHANTE, EQUIVALENTE A LAGONINE OU SIMILAR, INCLUSIVE LIXAMENTO, DESENGORDURAMENTO, APLICAÇÃO DE ZARCÃO DE SECAGEM RÁPIDA, COR LARANJA E 2 DEMÃOS DE ACABAMENTO</t>
  </si>
  <si>
    <t>6.0</t>
  </si>
  <si>
    <t>Cobertura</t>
  </si>
  <si>
    <t>6.1</t>
  </si>
  <si>
    <t>16.005.0030-A</t>
  </si>
  <si>
    <t>COBERTURA EM TELHAS DE ALUMINIO COM ACABAMENTO EM VERNIZ NAS2 FACES (INTERNA E EXTERNA),NO MODELO TRAPEZOIDAL OU ONDULADA,NA ESPESSURA DE 0,5MM.MEDIDA PELA AREA REAL DE COBERTURA.FORNECIMENTO E COLOCACAO</t>
  </si>
  <si>
    <t>6.2</t>
  </si>
  <si>
    <t>16.005.0005-A</t>
  </si>
  <si>
    <t>CUMEEIRA DE ALUMINIO,COM ESPESSURA DE 0,8MM,0,30M DE ABA PARA CADA LADO,PARA TELHAS ONDULADAS.FORNECIMENTO E COLOCACAO</t>
  </si>
  <si>
    <t xml:space="preserve">TOTAL </t>
  </si>
  <si>
    <t>BDI (22,23%)</t>
  </si>
  <si>
    <t>TOTAL COM BD1</t>
  </si>
  <si>
    <t>Observações:</t>
  </si>
  <si>
    <t>O item 16, deve ser fornecido em cores distintas, afim de diferenciar as duas fases e aterramento. Onde 170 metros deve ser de uma cor para uma fase, 170 metros de outra cor para outra fase e 115 metros deve ser verde-amarelo para aterramento.</t>
  </si>
  <si>
    <t>O item 17, deve ser fornecido em cores distintas, afim de diferenciar as duas fases e aterramento. Onde 50 metros deve ser de uma cor para uma fase, 50 metros de outra cor para outra fase e 10 metros deve ser verde-amarelo para aterramento.</t>
  </si>
  <si>
    <t>ITEM  / DESCRIÇÃO</t>
  </si>
  <si>
    <t>DIAS</t>
  </si>
  <si>
    <t>SERVIÇOS PRELIMINARES E DIVERSOS</t>
  </si>
  <si>
    <t>APARELHOS SANITÁRIOS</t>
  </si>
  <si>
    <t>ESQUADRIAS</t>
  </si>
  <si>
    <t>DIVISÓRIAS</t>
  </si>
  <si>
    <t>REVESTIMENTOS</t>
  </si>
  <si>
    <t>PINTURA</t>
  </si>
  <si>
    <t>7.0</t>
  </si>
  <si>
    <t>ESTRUTURA</t>
  </si>
  <si>
    <t>SERVIÇOS PRELIMINARES</t>
  </si>
  <si>
    <t>APARELHOS E INSTALAÇÕES SANITÁRIOS</t>
  </si>
  <si>
    <t>8.0</t>
  </si>
  <si>
    <t>COBERTURA</t>
  </si>
  <si>
    <t>ALVENARIA</t>
  </si>
  <si>
    <t>EQ. ELÉTRICOS</t>
  </si>
  <si>
    <t>ITEM/DESCRIÇÃO</t>
  </si>
  <si>
    <t>1.0 SERVIÇOS PRELIMINARES</t>
  </si>
  <si>
    <t>2.0 ESQUADRIAS</t>
  </si>
  <si>
    <t>3.0 ALVENARIA</t>
  </si>
  <si>
    <t>4.0 REVESTIMENTO</t>
  </si>
  <si>
    <t>5.0 INSTALAÇÕES HIDROSANITARIAS</t>
  </si>
  <si>
    <t>6.0 INSTALAÇÕES ELÉTRICAS</t>
  </si>
  <si>
    <t>7.0  ITENS PARA QUADRA</t>
  </si>
  <si>
    <t>8.0 PINTURA</t>
  </si>
  <si>
    <t xml:space="preserve">9.0 COBERTURA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</si>
</sst>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_-&quot;R$ &quot;* #,##0.00_-;&quot;-R$ &quot;* #,##0.00_-;_-&quot;R$ &quot;* \-??_-;_-@_-"/>
    <numFmt numFmtId="167" formatCode="@"/>
  </numFmts>
  <fonts count="21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9"/>
      <name val="Arial Narrow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 "/>
      <family val="2"/>
    </font>
    <font>
      <sz val="9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48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22"/>
      </right>
      <top style="medium">
        <color indexed="8"/>
      </top>
      <bottom>
        <color indexed="63"/>
      </bottom>
    </border>
    <border>
      <left style="hair">
        <color indexed="22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medium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62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166" fontId="2" fillId="2" borderId="0" xfId="17" applyFont="1" applyFill="1" applyBorder="1" applyAlignment="1" applyProtection="1">
      <alignment horizontal="center" vertical="center"/>
      <protection/>
    </xf>
    <xf numFmtId="166" fontId="2" fillId="0" borderId="0" xfId="17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vertical="top"/>
      <protection locked="0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5" fillId="2" borderId="0" xfId="0" applyNumberFormat="1" applyFont="1" applyFill="1" applyAlignment="1">
      <alignment horizontal="center" vertical="center"/>
    </xf>
    <xf numFmtId="166" fontId="5" fillId="2" borderId="0" xfId="17" applyFont="1" applyFill="1" applyBorder="1" applyAlignment="1" applyProtection="1">
      <alignment horizontal="center" vertical="center"/>
      <protection/>
    </xf>
    <xf numFmtId="164" fontId="6" fillId="2" borderId="0" xfId="18" applyFont="1" applyFill="1" applyBorder="1" applyAlignment="1" applyProtection="1">
      <alignment horizontal="center" vertical="center"/>
      <protection/>
    </xf>
    <xf numFmtId="167" fontId="2" fillId="2" borderId="0" xfId="18" applyNumberFormat="1" applyFont="1" applyFill="1" applyBorder="1" applyAlignment="1" applyProtection="1">
      <alignment horizontal="center" vertical="center"/>
      <protection/>
    </xf>
    <xf numFmtId="164" fontId="2" fillId="2" borderId="0" xfId="18" applyFont="1" applyFill="1" applyBorder="1" applyAlignment="1" applyProtection="1">
      <alignment horizontal="left" vertical="center" wrapText="1"/>
      <protection/>
    </xf>
    <xf numFmtId="164" fontId="2" fillId="2" borderId="0" xfId="18" applyFont="1" applyFill="1" applyBorder="1" applyAlignment="1" applyProtection="1">
      <alignment horizontal="center" vertical="center"/>
      <protection/>
    </xf>
    <xf numFmtId="165" fontId="5" fillId="2" borderId="0" xfId="0" applyNumberFormat="1" applyFont="1" applyFill="1" applyAlignment="1" applyProtection="1">
      <alignment horizontal="center" vertical="center"/>
      <protection locked="0"/>
    </xf>
    <xf numFmtId="166" fontId="5" fillId="2" borderId="0" xfId="17" applyFont="1" applyFill="1" applyBorder="1" applyAlignment="1" applyProtection="1">
      <alignment horizontal="center" vertical="center"/>
      <protection locked="0"/>
    </xf>
    <xf numFmtId="164" fontId="3" fillId="2" borderId="0" xfId="18" applyFont="1" applyFill="1" applyBorder="1" applyAlignment="1" applyProtection="1">
      <alignment horizontal="center" vertical="center" wrapText="1"/>
      <protection/>
    </xf>
    <xf numFmtId="164" fontId="3" fillId="2" borderId="0" xfId="18" applyFont="1" applyFill="1" applyBorder="1" applyAlignment="1" applyProtection="1">
      <alignment vertical="center"/>
      <protection/>
    </xf>
    <xf numFmtId="165" fontId="5" fillId="2" borderId="0" xfId="18" applyNumberFormat="1" applyFont="1" applyFill="1" applyBorder="1" applyAlignment="1" applyProtection="1">
      <alignment horizontal="center" vertical="center"/>
      <protection/>
    </xf>
    <xf numFmtId="166" fontId="5" fillId="2" borderId="0" xfId="17" applyFont="1" applyFill="1" applyBorder="1" applyAlignment="1" applyProtection="1">
      <alignment vertical="center"/>
      <protection/>
    </xf>
    <xf numFmtId="166" fontId="7" fillId="2" borderId="0" xfId="17" applyFont="1" applyFill="1" applyBorder="1" applyAlignment="1" applyProtection="1">
      <alignment vertical="center"/>
      <protection/>
    </xf>
    <xf numFmtId="166" fontId="2" fillId="2" borderId="0" xfId="17" applyFont="1" applyFill="1" applyBorder="1" applyAlignment="1" applyProtection="1">
      <alignment vertical="center"/>
      <protection/>
    </xf>
    <xf numFmtId="166" fontId="7" fillId="2" borderId="0" xfId="17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166" fontId="2" fillId="2" borderId="2" xfId="17" applyFont="1" applyFill="1" applyBorder="1" applyAlignment="1" applyProtection="1">
      <alignment horizontal="center" vertical="center"/>
      <protection locked="0"/>
    </xf>
    <xf numFmtId="166" fontId="2" fillId="0" borderId="2" xfId="17" applyFont="1" applyFill="1" applyBorder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horizontal="center" vertical="center" wrapText="1"/>
      <protection locked="0"/>
    </xf>
    <xf numFmtId="164" fontId="6" fillId="3" borderId="4" xfId="0" applyFont="1" applyFill="1" applyBorder="1" applyAlignment="1" applyProtection="1">
      <alignment horizontal="center" vertical="center"/>
      <protection locked="0"/>
    </xf>
    <xf numFmtId="164" fontId="2" fillId="3" borderId="5" xfId="0" applyFont="1" applyFill="1" applyBorder="1" applyAlignment="1" applyProtection="1">
      <alignment horizontal="center" vertical="center"/>
      <protection locked="0"/>
    </xf>
    <xf numFmtId="164" fontId="6" fillId="3" borderId="5" xfId="0" applyFont="1" applyFill="1" applyBorder="1" applyAlignment="1" applyProtection="1">
      <alignment horizontal="left" vertical="center" wrapText="1"/>
      <protection locked="0"/>
    </xf>
    <xf numFmtId="164" fontId="2" fillId="3" borderId="5" xfId="0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66" fontId="2" fillId="3" borderId="5" xfId="17" applyFont="1" applyFill="1" applyBorder="1" applyAlignment="1" applyProtection="1">
      <alignment horizontal="center" vertical="center"/>
      <protection/>
    </xf>
    <xf numFmtId="166" fontId="6" fillId="3" borderId="6" xfId="17" applyFont="1" applyFill="1" applyBorder="1" applyAlignment="1" applyProtection="1">
      <alignment horizontal="center" vertical="center"/>
      <protection locked="0"/>
    </xf>
    <xf numFmtId="164" fontId="3" fillId="2" borderId="0" xfId="0" applyFont="1" applyFill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vertical="top"/>
      <protection locked="0"/>
    </xf>
    <xf numFmtId="164" fontId="2" fillId="2" borderId="0" xfId="0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Alignment="1">
      <alignment vertical="center"/>
    </xf>
    <xf numFmtId="164" fontId="9" fillId="2" borderId="0" xfId="0" applyFont="1" applyFill="1" applyAlignment="1">
      <alignment vertical="center" wrapText="1"/>
    </xf>
    <xf numFmtId="164" fontId="9" fillId="2" borderId="0" xfId="0" applyFont="1" applyFill="1" applyAlignment="1">
      <alignment horizontal="center" vertical="center"/>
    </xf>
    <xf numFmtId="165" fontId="9" fillId="2" borderId="0" xfId="0" applyNumberFormat="1" applyFont="1" applyFill="1" applyAlignment="1" applyProtection="1">
      <alignment horizontal="center" vertical="center"/>
      <protection locked="0"/>
    </xf>
    <xf numFmtId="166" fontId="2" fillId="2" borderId="0" xfId="17" applyFont="1" applyFill="1" applyBorder="1" applyAlignment="1" applyProtection="1">
      <alignment horizontal="center" vertical="center"/>
      <protection locked="0"/>
    </xf>
    <xf numFmtId="164" fontId="4" fillId="2" borderId="0" xfId="18" applyFont="1" applyFill="1" applyBorder="1" applyAlignment="1" applyProtection="1">
      <alignment horizontal="left" vertical="center" wrapText="1"/>
      <protection/>
    </xf>
    <xf numFmtId="164" fontId="2" fillId="2" borderId="0" xfId="0" applyFont="1" applyFill="1" applyAlignment="1">
      <alignment vertical="center"/>
    </xf>
    <xf numFmtId="164" fontId="2" fillId="2" borderId="0" xfId="0" applyFont="1" applyFill="1" applyAlignment="1">
      <alignment vertical="center" wrapText="1"/>
    </xf>
    <xf numFmtId="164" fontId="2" fillId="2" borderId="0" xfId="0" applyFont="1" applyFill="1" applyAlignment="1">
      <alignment horizontal="center" vertical="center"/>
    </xf>
    <xf numFmtId="164" fontId="9" fillId="2" borderId="0" xfId="0" applyFont="1" applyFill="1" applyAlignment="1" applyProtection="1">
      <alignment horizontal="center" vertical="center" wrapText="1"/>
      <protection locked="0"/>
    </xf>
    <xf numFmtId="164" fontId="2" fillId="2" borderId="7" xfId="0" applyFont="1" applyFill="1" applyBorder="1" applyAlignment="1">
      <alignment vertical="center"/>
    </xf>
    <xf numFmtId="164" fontId="2" fillId="2" borderId="7" xfId="0" applyFont="1" applyFill="1" applyBorder="1" applyAlignment="1">
      <alignment vertical="center" wrapText="1"/>
    </xf>
    <xf numFmtId="164" fontId="2" fillId="2" borderId="7" xfId="0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horizontal="center" vertical="center"/>
    </xf>
    <xf numFmtId="164" fontId="9" fillId="2" borderId="8" xfId="0" applyFont="1" applyFill="1" applyBorder="1" applyAlignment="1" applyProtection="1">
      <alignment horizontal="left" vertical="center" wrapText="1"/>
      <protection locked="0"/>
    </xf>
    <xf numFmtId="164" fontId="9" fillId="2" borderId="8" xfId="0" applyFont="1" applyFill="1" applyBorder="1" applyAlignment="1" applyProtection="1">
      <alignment horizontal="center" vertical="center"/>
      <protection locked="0"/>
    </xf>
    <xf numFmtId="165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Font="1" applyFill="1" applyAlignment="1" applyProtection="1">
      <alignment horizontal="left" vertical="center" wrapText="1"/>
      <protection locked="0"/>
    </xf>
    <xf numFmtId="164" fontId="9" fillId="2" borderId="7" xfId="0" applyFont="1" applyFill="1" applyBorder="1" applyAlignment="1">
      <alignment vertical="center"/>
    </xf>
    <xf numFmtId="164" fontId="9" fillId="2" borderId="7" xfId="0" applyFont="1" applyFill="1" applyBorder="1" applyAlignment="1">
      <alignment vertical="center" wrapText="1"/>
    </xf>
    <xf numFmtId="164" fontId="9" fillId="2" borderId="7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9" fillId="0" borderId="0" xfId="0" applyFont="1" applyAlignment="1" applyProtection="1">
      <alignment horizontal="center" vertical="center" wrapText="1"/>
      <protection locked="0"/>
    </xf>
    <xf numFmtId="166" fontId="6" fillId="3" borderId="5" xfId="17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Alignment="1">
      <alignment vertical="center"/>
    </xf>
    <xf numFmtId="164" fontId="2" fillId="2" borderId="0" xfId="0" applyFont="1" applyFill="1" applyAlignment="1" applyProtection="1">
      <alignment vertical="top"/>
      <protection locked="0"/>
    </xf>
    <xf numFmtId="164" fontId="6" fillId="3" borderId="5" xfId="0" applyFont="1" applyFill="1" applyBorder="1" applyAlignment="1" applyProtection="1">
      <alignment horizontal="center" vertical="center"/>
      <protection locked="0"/>
    </xf>
    <xf numFmtId="164" fontId="6" fillId="3" borderId="5" xfId="0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 vertical="center"/>
    </xf>
    <xf numFmtId="164" fontId="6" fillId="2" borderId="0" xfId="0" applyFont="1" applyFill="1" applyBorder="1" applyAlignment="1" applyProtection="1">
      <alignment horizontal="center" vertical="center"/>
      <protection locked="0"/>
    </xf>
    <xf numFmtId="164" fontId="2" fillId="2" borderId="0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left" vertical="center" wrapText="1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6" fontId="4" fillId="0" borderId="0" xfId="17" applyFont="1" applyFill="1" applyBorder="1" applyAlignment="1" applyProtection="1">
      <alignment vertical="center"/>
      <protection/>
    </xf>
    <xf numFmtId="166" fontId="4" fillId="2" borderId="0" xfId="17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horizontal="left" vertical="center" wrapText="1"/>
      <protection locked="0"/>
    </xf>
    <xf numFmtId="164" fontId="9" fillId="0" borderId="0" xfId="0" applyFont="1" applyAlignment="1" applyProtection="1">
      <alignment horizontal="left" vertical="center" wrapText="1"/>
      <protection locked="0"/>
    </xf>
    <xf numFmtId="166" fontId="2" fillId="2" borderId="0" xfId="0" applyNumberFormat="1" applyFont="1" applyFill="1" applyBorder="1" applyAlignment="1">
      <alignment horizontal="center" vertical="center"/>
    </xf>
    <xf numFmtId="164" fontId="6" fillId="3" borderId="9" xfId="0" applyFont="1" applyFill="1" applyBorder="1" applyAlignment="1" applyProtection="1">
      <alignment horizontal="left" vertical="center" wrapText="1"/>
      <protection locked="0"/>
    </xf>
    <xf numFmtId="165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66" fontId="2" fillId="3" borderId="9" xfId="17" applyFont="1" applyFill="1" applyBorder="1" applyAlignment="1" applyProtection="1">
      <alignment horizontal="left" vertical="center" wrapText="1"/>
      <protection locked="0"/>
    </xf>
    <xf numFmtId="166" fontId="6" fillId="3" borderId="10" xfId="17" applyFont="1" applyFill="1" applyBorder="1" applyAlignment="1" applyProtection="1">
      <alignment horizontal="center" vertical="center"/>
      <protection/>
    </xf>
    <xf numFmtId="164" fontId="8" fillId="3" borderId="3" xfId="0" applyFont="1" applyFill="1" applyBorder="1" applyAlignment="1">
      <alignment horizontal="left" vertical="center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 wrapText="1"/>
    </xf>
    <xf numFmtId="167" fontId="11" fillId="3" borderId="4" xfId="23" applyNumberFormat="1" applyFont="1" applyFill="1" applyBorder="1" applyAlignment="1">
      <alignment horizontal="center" vertical="center"/>
      <protection/>
    </xf>
    <xf numFmtId="164" fontId="11" fillId="3" borderId="11" xfId="23" applyFont="1" applyFill="1" applyBorder="1" applyAlignment="1">
      <alignment horizontal="center" vertical="center"/>
      <protection/>
    </xf>
    <xf numFmtId="164" fontId="12" fillId="3" borderId="12" xfId="23" applyFont="1" applyFill="1" applyBorder="1" applyAlignment="1">
      <alignment horizontal="center" vertical="center"/>
      <protection/>
    </xf>
    <xf numFmtId="164" fontId="12" fillId="3" borderId="13" xfId="23" applyFont="1" applyFill="1" applyBorder="1" applyAlignment="1">
      <alignment horizontal="center" vertical="center"/>
      <protection/>
    </xf>
    <xf numFmtId="164" fontId="12" fillId="3" borderId="14" xfId="23" applyFont="1" applyFill="1" applyBorder="1" applyAlignment="1">
      <alignment horizontal="center" vertical="center"/>
      <protection/>
    </xf>
    <xf numFmtId="167" fontId="11" fillId="2" borderId="12" xfId="23" applyNumberFormat="1" applyFont="1" applyFill="1" applyBorder="1" applyAlignment="1">
      <alignment horizontal="center" vertical="center"/>
      <protection/>
    </xf>
    <xf numFmtId="164" fontId="12" fillId="2" borderId="13" xfId="23" applyFont="1" applyFill="1" applyBorder="1" applyAlignment="1">
      <alignment vertical="center"/>
      <protection/>
    </xf>
    <xf numFmtId="164" fontId="12" fillId="2" borderId="12" xfId="23" applyFont="1" applyFill="1" applyBorder="1" applyAlignment="1">
      <alignment vertical="center"/>
      <protection/>
    </xf>
    <xf numFmtId="164" fontId="12" fillId="2" borderId="15" xfId="23" applyFont="1" applyFill="1" applyBorder="1" applyAlignment="1">
      <alignment vertical="center"/>
      <protection/>
    </xf>
    <xf numFmtId="164" fontId="12" fillId="2" borderId="16" xfId="23" applyFont="1" applyFill="1" applyBorder="1" applyAlignment="1">
      <alignment vertical="center"/>
      <protection/>
    </xf>
    <xf numFmtId="164" fontId="12" fillId="2" borderId="14" xfId="23" applyFont="1" applyFill="1" applyBorder="1" applyAlignment="1">
      <alignment vertical="center"/>
      <protection/>
    </xf>
    <xf numFmtId="167" fontId="11" fillId="2" borderId="17" xfId="23" applyNumberFormat="1" applyFont="1" applyFill="1" applyBorder="1" applyAlignment="1">
      <alignment horizontal="center" vertical="center"/>
      <protection/>
    </xf>
    <xf numFmtId="164" fontId="11" fillId="2" borderId="0" xfId="23" applyFont="1" applyFill="1" applyBorder="1" applyAlignment="1">
      <alignment horizontal="left" vertical="center" wrapText="1"/>
      <protection/>
    </xf>
    <xf numFmtId="164" fontId="13" fillId="4" borderId="17" xfId="23" applyFont="1" applyFill="1" applyBorder="1" applyAlignment="1">
      <alignment vertical="center"/>
      <protection/>
    </xf>
    <xf numFmtId="164" fontId="13" fillId="4" borderId="18" xfId="23" applyFont="1" applyFill="1" applyBorder="1" applyAlignment="1">
      <alignment vertical="center"/>
      <protection/>
    </xf>
    <xf numFmtId="164" fontId="13" fillId="4" borderId="19" xfId="23" applyFont="1" applyFill="1" applyBorder="1" applyAlignment="1">
      <alignment vertical="center"/>
      <protection/>
    </xf>
    <xf numFmtId="164" fontId="13" fillId="4" borderId="0" xfId="23" applyFont="1" applyFill="1" applyBorder="1" applyAlignment="1">
      <alignment vertical="center"/>
      <protection/>
    </xf>
    <xf numFmtId="164" fontId="13" fillId="4" borderId="20" xfId="23" applyFont="1" applyFill="1" applyBorder="1" applyAlignment="1">
      <alignment vertical="center"/>
      <protection/>
    </xf>
    <xf numFmtId="164" fontId="13" fillId="2" borderId="17" xfId="23" applyFont="1" applyFill="1" applyBorder="1" applyAlignment="1">
      <alignment vertical="center"/>
      <protection/>
    </xf>
    <xf numFmtId="164" fontId="13" fillId="2" borderId="18" xfId="23" applyFont="1" applyFill="1" applyBorder="1" applyAlignment="1">
      <alignment vertical="center"/>
      <protection/>
    </xf>
    <xf numFmtId="164" fontId="13" fillId="2" borderId="19" xfId="23" applyFont="1" applyFill="1" applyBorder="1" applyAlignment="1">
      <alignment vertical="center"/>
      <protection/>
    </xf>
    <xf numFmtId="164" fontId="13" fillId="2" borderId="0" xfId="23" applyFont="1" applyFill="1" applyBorder="1" applyAlignment="1">
      <alignment vertical="center"/>
      <protection/>
    </xf>
    <xf numFmtId="164" fontId="13" fillId="2" borderId="20" xfId="23" applyFont="1" applyFill="1" applyBorder="1" applyAlignment="1">
      <alignment vertical="center"/>
      <protection/>
    </xf>
    <xf numFmtId="167" fontId="11" fillId="0" borderId="17" xfId="23" applyNumberFormat="1" applyFont="1" applyFill="1" applyBorder="1" applyAlignment="1">
      <alignment horizontal="center" vertical="center"/>
      <protection/>
    </xf>
    <xf numFmtId="164" fontId="11" fillId="0" borderId="0" xfId="23" applyFont="1" applyFill="1" applyBorder="1" applyAlignment="1">
      <alignment vertical="center" wrapText="1"/>
      <protection/>
    </xf>
    <xf numFmtId="164" fontId="14" fillId="0" borderId="17" xfId="23" applyFont="1" applyFill="1" applyBorder="1" applyAlignment="1">
      <alignment vertical="center"/>
      <protection/>
    </xf>
    <xf numFmtId="164" fontId="14" fillId="2" borderId="0" xfId="23" applyFont="1" applyFill="1" applyBorder="1" applyAlignment="1">
      <alignment vertical="center"/>
      <protection/>
    </xf>
    <xf numFmtId="164" fontId="14" fillId="2" borderId="19" xfId="23" applyFont="1" applyFill="1" applyBorder="1" applyAlignment="1">
      <alignment vertical="center"/>
      <protection/>
    </xf>
    <xf numFmtId="164" fontId="14" fillId="2" borderId="18" xfId="23" applyFont="1" applyFill="1" applyBorder="1" applyAlignment="1">
      <alignment vertical="center"/>
      <protection/>
    </xf>
    <xf numFmtId="164" fontId="14" fillId="2" borderId="20" xfId="23" applyFont="1" applyFill="1" applyBorder="1" applyAlignment="1">
      <alignment vertical="center"/>
      <protection/>
    </xf>
    <xf numFmtId="164" fontId="11" fillId="2" borderId="0" xfId="23" applyFont="1" applyFill="1" applyBorder="1" applyAlignment="1">
      <alignment vertical="center" wrapText="1"/>
      <protection/>
    </xf>
    <xf numFmtId="164" fontId="0" fillId="0" borderId="17" xfId="0" applyBorder="1" applyAlignment="1">
      <alignment/>
    </xf>
    <xf numFmtId="164" fontId="0" fillId="0" borderId="0" xfId="0" applyBorder="1" applyAlignment="1">
      <alignment/>
    </xf>
    <xf numFmtId="164" fontId="14" fillId="4" borderId="0" xfId="23" applyFont="1" applyFill="1" applyBorder="1" applyAlignment="1">
      <alignment vertical="center"/>
      <protection/>
    </xf>
    <xf numFmtId="164" fontId="14" fillId="0" borderId="0" xfId="23" applyFont="1" applyFill="1" applyBorder="1" applyAlignment="1">
      <alignment vertical="center"/>
      <protection/>
    </xf>
    <xf numFmtId="164" fontId="15" fillId="0" borderId="0" xfId="0" applyFont="1" applyAlignment="1">
      <alignment/>
    </xf>
    <xf numFmtId="164" fontId="14" fillId="4" borderId="17" xfId="23" applyFont="1" applyFill="1" applyBorder="1" applyAlignment="1">
      <alignment vertical="center"/>
      <protection/>
    </xf>
    <xf numFmtId="164" fontId="14" fillId="4" borderId="18" xfId="23" applyFont="1" applyFill="1" applyBorder="1" applyAlignment="1">
      <alignment vertical="center"/>
      <protection/>
    </xf>
    <xf numFmtId="164" fontId="14" fillId="4" borderId="19" xfId="23" applyFont="1" applyFill="1" applyBorder="1" applyAlignment="1">
      <alignment vertical="center"/>
      <protection/>
    </xf>
    <xf numFmtId="164" fontId="14" fillId="2" borderId="17" xfId="23" applyFont="1" applyFill="1" applyBorder="1" applyAlignment="1">
      <alignment vertical="center"/>
      <protection/>
    </xf>
    <xf numFmtId="164" fontId="14" fillId="4" borderId="20" xfId="23" applyFont="1" applyFill="1" applyBorder="1" applyAlignment="1">
      <alignment vertical="center"/>
      <protection/>
    </xf>
    <xf numFmtId="164" fontId="12" fillId="2" borderId="0" xfId="23" applyFont="1" applyFill="1" applyBorder="1" applyAlignment="1">
      <alignment vertical="center"/>
      <protection/>
    </xf>
    <xf numFmtId="167" fontId="11" fillId="2" borderId="21" xfId="23" applyNumberFormat="1" applyFont="1" applyFill="1" applyBorder="1" applyAlignment="1">
      <alignment horizontal="center" vertical="center"/>
      <protection/>
    </xf>
    <xf numFmtId="164" fontId="12" fillId="2" borderId="9" xfId="23" applyFont="1" applyFill="1" applyBorder="1" applyAlignment="1">
      <alignment vertical="center"/>
      <protection/>
    </xf>
    <xf numFmtId="164" fontId="14" fillId="2" borderId="21" xfId="23" applyFont="1" applyFill="1" applyBorder="1" applyAlignment="1">
      <alignment vertical="center"/>
      <protection/>
    </xf>
    <xf numFmtId="164" fontId="14" fillId="2" borderId="22" xfId="23" applyFont="1" applyFill="1" applyBorder="1" applyAlignment="1">
      <alignment vertical="center"/>
      <protection/>
    </xf>
    <xf numFmtId="164" fontId="14" fillId="2" borderId="23" xfId="23" applyFont="1" applyFill="1" applyBorder="1" applyAlignment="1">
      <alignment vertical="center"/>
      <protection/>
    </xf>
    <xf numFmtId="164" fontId="14" fillId="2" borderId="9" xfId="23" applyFont="1" applyFill="1" applyBorder="1" applyAlignment="1">
      <alignment vertical="center"/>
      <protection/>
    </xf>
    <xf numFmtId="164" fontId="14" fillId="2" borderId="10" xfId="23" applyFont="1" applyFill="1" applyBorder="1" applyAlignment="1">
      <alignment vertical="center"/>
      <protection/>
    </xf>
    <xf numFmtId="164" fontId="16" fillId="3" borderId="24" xfId="0" applyFont="1" applyFill="1" applyBorder="1" applyAlignment="1">
      <alignment horizontal="center" vertical="center"/>
    </xf>
    <xf numFmtId="164" fontId="16" fillId="3" borderId="25" xfId="0" applyFont="1" applyFill="1" applyBorder="1" applyAlignment="1">
      <alignment horizontal="center" vertical="center"/>
    </xf>
    <xf numFmtId="164" fontId="0" fillId="3" borderId="26" xfId="0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horizontal="center" vertical="center"/>
    </xf>
    <xf numFmtId="164" fontId="0" fillId="0" borderId="27" xfId="0" applyBorder="1" applyAlignment="1">
      <alignment/>
    </xf>
    <xf numFmtId="164" fontId="16" fillId="2" borderId="17" xfId="0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0" fillId="2" borderId="28" xfId="0" applyFont="1" applyFill="1" applyBorder="1" applyAlignment="1">
      <alignment vertical="center"/>
    </xf>
    <xf numFmtId="164" fontId="0" fillId="2" borderId="29" xfId="0" applyFont="1" applyFill="1" applyBorder="1" applyAlignment="1">
      <alignment vertical="center"/>
    </xf>
    <xf numFmtId="164" fontId="0" fillId="2" borderId="30" xfId="0" applyFont="1" applyFill="1" applyBorder="1" applyAlignment="1">
      <alignment vertical="center"/>
    </xf>
    <xf numFmtId="164" fontId="0" fillId="2" borderId="31" xfId="0" applyFont="1" applyFill="1" applyBorder="1" applyAlignment="1">
      <alignment vertical="center"/>
    </xf>
    <xf numFmtId="164" fontId="0" fillId="2" borderId="32" xfId="0" applyFont="1" applyFill="1" applyBorder="1" applyAlignment="1">
      <alignment vertical="center"/>
    </xf>
    <xf numFmtId="164" fontId="0" fillId="2" borderId="0" xfId="0" applyFont="1" applyFill="1" applyBorder="1" applyAlignment="1">
      <alignment vertical="center"/>
    </xf>
    <xf numFmtId="164" fontId="16" fillId="2" borderId="0" xfId="0" applyFont="1" applyFill="1" applyAlignment="1">
      <alignment vertical="center" wrapText="1"/>
    </xf>
    <xf numFmtId="164" fontId="17" fillId="4" borderId="27" xfId="0" applyFont="1" applyFill="1" applyBorder="1" applyAlignment="1">
      <alignment vertical="center"/>
    </xf>
    <xf numFmtId="164" fontId="17" fillId="4" borderId="29" xfId="0" applyFont="1" applyFill="1" applyBorder="1" applyAlignment="1">
      <alignment vertical="center"/>
    </xf>
    <xf numFmtId="164" fontId="18" fillId="4" borderId="0" xfId="0" applyFont="1" applyFill="1" applyAlignment="1">
      <alignment vertical="center"/>
    </xf>
    <xf numFmtId="164" fontId="18" fillId="4" borderId="29" xfId="0" applyFont="1" applyFill="1" applyBorder="1" applyAlignment="1">
      <alignment vertical="center"/>
    </xf>
    <xf numFmtId="164" fontId="18" fillId="4" borderId="32" xfId="0" applyFont="1" applyFill="1" applyBorder="1" applyAlignment="1">
      <alignment vertical="center"/>
    </xf>
    <xf numFmtId="164" fontId="18" fillId="4" borderId="0" xfId="0" applyFont="1" applyFill="1" applyBorder="1" applyAlignment="1">
      <alignment vertical="center"/>
    </xf>
    <xf numFmtId="164" fontId="18" fillId="2" borderId="27" xfId="0" applyFont="1" applyFill="1" applyBorder="1" applyAlignment="1">
      <alignment vertical="center"/>
    </xf>
    <xf numFmtId="164" fontId="18" fillId="2" borderId="29" xfId="0" applyFont="1" applyFill="1" applyBorder="1" applyAlignment="1">
      <alignment vertical="center"/>
    </xf>
    <xf numFmtId="164" fontId="18" fillId="2" borderId="0" xfId="0" applyFont="1" applyFill="1" applyAlignment="1">
      <alignment vertical="center"/>
    </xf>
    <xf numFmtId="164" fontId="18" fillId="2" borderId="32" xfId="0" applyFont="1" applyFill="1" applyBorder="1" applyAlignment="1">
      <alignment vertical="center"/>
    </xf>
    <xf numFmtId="164" fontId="18" fillId="2" borderId="33" xfId="0" applyFont="1" applyFill="1" applyBorder="1" applyAlignment="1">
      <alignment vertical="center"/>
    </xf>
    <xf numFmtId="164" fontId="17" fillId="4" borderId="0" xfId="0" applyFont="1" applyFill="1" applyAlignment="1">
      <alignment vertical="center"/>
    </xf>
    <xf numFmtId="164" fontId="16" fillId="0" borderId="17" xfId="0" applyFont="1" applyBorder="1" applyAlignment="1">
      <alignment horizontal="center" vertical="center"/>
    </xf>
    <xf numFmtId="164" fontId="19" fillId="0" borderId="0" xfId="0" applyFont="1" applyAlignment="1">
      <alignment vertical="center" wrapText="1"/>
    </xf>
    <xf numFmtId="164" fontId="17" fillId="0" borderId="27" xfId="0" applyFont="1" applyBorder="1" applyAlignment="1">
      <alignment vertical="center"/>
    </xf>
    <xf numFmtId="164" fontId="17" fillId="2" borderId="0" xfId="0" applyFont="1" applyFill="1" applyAlignment="1">
      <alignment vertical="center"/>
    </xf>
    <xf numFmtId="164" fontId="17" fillId="2" borderId="0" xfId="0" applyFont="1" applyFill="1" applyBorder="1" applyAlignment="1">
      <alignment vertical="center"/>
    </xf>
    <xf numFmtId="164" fontId="17" fillId="2" borderId="32" xfId="0" applyFont="1" applyFill="1" applyBorder="1" applyAlignment="1">
      <alignment vertical="center"/>
    </xf>
    <xf numFmtId="164" fontId="17" fillId="2" borderId="33" xfId="0" applyFont="1" applyFill="1" applyBorder="1" applyAlignment="1">
      <alignment vertical="center"/>
    </xf>
    <xf numFmtId="164" fontId="0" fillId="4" borderId="27" xfId="0" applyFont="1" applyFill="1" applyBorder="1" applyAlignment="1">
      <alignment vertical="center"/>
    </xf>
    <xf numFmtId="164" fontId="19" fillId="4" borderId="0" xfId="0" applyFont="1" applyFill="1" applyAlignment="1">
      <alignment/>
    </xf>
    <xf numFmtId="164" fontId="17" fillId="2" borderId="29" xfId="0" applyFont="1" applyFill="1" applyBorder="1" applyAlignment="1">
      <alignment vertical="center"/>
    </xf>
    <xf numFmtId="164" fontId="19" fillId="0" borderId="33" xfId="0" applyFont="1" applyBorder="1" applyAlignment="1">
      <alignment vertical="center" wrapText="1"/>
    </xf>
    <xf numFmtId="164" fontId="0" fillId="0" borderId="0" xfId="0" applyFont="1" applyBorder="1" applyAlignment="1">
      <alignment vertical="center"/>
    </xf>
    <xf numFmtId="164" fontId="19" fillId="0" borderId="0" xfId="0" applyFont="1" applyAlignment="1">
      <alignment/>
    </xf>
    <xf numFmtId="164" fontId="19" fillId="0" borderId="0" xfId="0" applyFont="1" applyAlignment="1">
      <alignment vertical="center"/>
    </xf>
    <xf numFmtId="164" fontId="16" fillId="0" borderId="0" xfId="0" applyFont="1" applyAlignment="1">
      <alignment vertical="center"/>
    </xf>
    <xf numFmtId="164" fontId="0" fillId="0" borderId="27" xfId="0" applyFont="1" applyBorder="1" applyAlignment="1">
      <alignment vertical="center"/>
    </xf>
    <xf numFmtId="164" fontId="16" fillId="2" borderId="33" xfId="0" applyFont="1" applyFill="1" applyBorder="1" applyAlignment="1">
      <alignment vertical="center" wrapText="1"/>
    </xf>
    <xf numFmtId="164" fontId="17" fillId="0" borderId="0" xfId="0" applyFont="1" applyBorder="1" applyAlignment="1">
      <alignment vertical="center"/>
    </xf>
    <xf numFmtId="164" fontId="17" fillId="0" borderId="0" xfId="0" applyFont="1" applyFill="1" applyBorder="1" applyAlignment="1">
      <alignment vertical="center"/>
    </xf>
    <xf numFmtId="164" fontId="15" fillId="2" borderId="33" xfId="0" applyFont="1" applyFill="1" applyBorder="1" applyAlignment="1">
      <alignment vertical="center" wrapText="1"/>
    </xf>
    <xf numFmtId="164" fontId="14" fillId="0" borderId="0" xfId="0" applyFont="1" applyBorder="1" applyAlignment="1">
      <alignment vertical="center"/>
    </xf>
    <xf numFmtId="164" fontId="14" fillId="2" borderId="29" xfId="0" applyFont="1" applyFill="1" applyBorder="1" applyAlignment="1">
      <alignment vertical="center"/>
    </xf>
    <xf numFmtId="164" fontId="14" fillId="2" borderId="0" xfId="0" applyFont="1" applyFill="1" applyAlignment="1">
      <alignment vertical="center"/>
    </xf>
    <xf numFmtId="164" fontId="14" fillId="2" borderId="3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4" borderId="0" xfId="0" applyFont="1" applyFill="1" applyAlignment="1">
      <alignment vertical="center"/>
    </xf>
    <xf numFmtId="164" fontId="17" fillId="4" borderId="32" xfId="0" applyFont="1" applyFill="1" applyBorder="1" applyAlignment="1">
      <alignment vertical="center"/>
    </xf>
    <xf numFmtId="164" fontId="17" fillId="4" borderId="33" xfId="0" applyFont="1" applyFill="1" applyBorder="1" applyAlignment="1">
      <alignment vertical="center"/>
    </xf>
    <xf numFmtId="164" fontId="14" fillId="2" borderId="33" xfId="0" applyFont="1" applyFill="1" applyBorder="1" applyAlignment="1">
      <alignment vertical="center"/>
    </xf>
    <xf numFmtId="164" fontId="14" fillId="4" borderId="27" xfId="0" applyFont="1" applyFill="1" applyBorder="1" applyAlignment="1">
      <alignment vertical="center"/>
    </xf>
    <xf numFmtId="164" fontId="14" fillId="4" borderId="29" xfId="0" applyFont="1" applyFill="1" applyBorder="1" applyAlignment="1">
      <alignment vertical="center"/>
    </xf>
    <xf numFmtId="164" fontId="15" fillId="2" borderId="17" xfId="0" applyFont="1" applyFill="1" applyBorder="1" applyAlignment="1">
      <alignment horizontal="center" vertical="center"/>
    </xf>
    <xf numFmtId="164" fontId="20" fillId="2" borderId="34" xfId="0" applyFont="1" applyFill="1" applyBorder="1" applyAlignment="1">
      <alignment vertical="center"/>
    </xf>
    <xf numFmtId="164" fontId="14" fillId="2" borderId="35" xfId="0" applyFont="1" applyFill="1" applyBorder="1" applyAlignment="1">
      <alignment vertical="center"/>
    </xf>
    <xf numFmtId="164" fontId="14" fillId="2" borderId="36" xfId="0" applyFont="1" applyFill="1" applyBorder="1" applyAlignment="1">
      <alignment vertical="center"/>
    </xf>
    <xf numFmtId="164" fontId="14" fillId="2" borderId="26" xfId="0" applyFont="1" applyFill="1" applyBorder="1" applyAlignment="1">
      <alignment vertical="center"/>
    </xf>
    <xf numFmtId="164" fontId="0" fillId="0" borderId="37" xfId="0" applyBorder="1" applyAlignment="1">
      <alignment/>
    </xf>
    <xf numFmtId="164" fontId="16" fillId="3" borderId="12" xfId="0" applyFont="1" applyFill="1" applyBorder="1" applyAlignment="1">
      <alignment horizontal="center" vertical="center"/>
    </xf>
    <xf numFmtId="164" fontId="16" fillId="4" borderId="38" xfId="0" applyFont="1" applyFill="1" applyBorder="1" applyAlignment="1">
      <alignment horizontal="center" vertical="center"/>
    </xf>
    <xf numFmtId="164" fontId="0" fillId="3" borderId="39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 vertical="center"/>
    </xf>
    <xf numFmtId="164" fontId="0" fillId="3" borderId="40" xfId="0" applyFont="1" applyFill="1" applyBorder="1" applyAlignment="1">
      <alignment horizontal="center" vertical="center"/>
    </xf>
    <xf numFmtId="164" fontId="16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vertical="center"/>
    </xf>
    <xf numFmtId="164" fontId="0" fillId="2" borderId="41" xfId="0" applyFont="1" applyFill="1" applyBorder="1" applyAlignment="1">
      <alignment vertical="center"/>
    </xf>
    <xf numFmtId="164" fontId="0" fillId="2" borderId="42" xfId="0" applyFont="1" applyFill="1" applyBorder="1" applyAlignment="1">
      <alignment vertical="center"/>
    </xf>
    <xf numFmtId="164" fontId="16" fillId="2" borderId="0" xfId="0" applyFont="1" applyFill="1" applyBorder="1" applyAlignment="1">
      <alignment vertical="center" wrapText="1"/>
    </xf>
    <xf numFmtId="164" fontId="17" fillId="4" borderId="41" xfId="0" applyFont="1" applyFill="1" applyBorder="1" applyAlignment="1">
      <alignment vertical="center"/>
    </xf>
    <xf numFmtId="164" fontId="18" fillId="4" borderId="42" xfId="0" applyFont="1" applyFill="1" applyBorder="1" applyAlignment="1">
      <alignment vertical="center"/>
    </xf>
    <xf numFmtId="164" fontId="18" fillId="2" borderId="41" xfId="0" applyFont="1" applyFill="1" applyBorder="1" applyAlignment="1">
      <alignment vertical="center"/>
    </xf>
    <xf numFmtId="164" fontId="18" fillId="2" borderId="0" xfId="0" applyFont="1" applyFill="1" applyBorder="1" applyAlignment="1">
      <alignment vertical="center"/>
    </xf>
    <xf numFmtId="164" fontId="18" fillId="2" borderId="42" xfId="0" applyFont="1" applyFill="1" applyBorder="1" applyAlignment="1">
      <alignment vertical="center"/>
    </xf>
    <xf numFmtId="164" fontId="17" fillId="4" borderId="0" xfId="0" applyFont="1" applyFill="1" applyBorder="1" applyAlignment="1">
      <alignment vertical="center"/>
    </xf>
    <xf numFmtId="164" fontId="0" fillId="0" borderId="0" xfId="0" applyFont="1" applyBorder="1" applyAlignment="1">
      <alignment vertical="center" wrapText="1"/>
    </xf>
    <xf numFmtId="164" fontId="17" fillId="2" borderId="41" xfId="0" applyFont="1" applyFill="1" applyBorder="1" applyAlignment="1">
      <alignment vertical="center"/>
    </xf>
    <xf numFmtId="164" fontId="0" fillId="2" borderId="0" xfId="0" applyFont="1" applyFill="1" applyBorder="1" applyAlignment="1">
      <alignment/>
    </xf>
    <xf numFmtId="164" fontId="17" fillId="2" borderId="42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7" fillId="4" borderId="42" xfId="0" applyFont="1" applyFill="1" applyBorder="1" applyAlignment="1">
      <alignment vertical="center"/>
    </xf>
    <xf numFmtId="164" fontId="0" fillId="2" borderId="0" xfId="0" applyFill="1" applyAlignment="1">
      <alignment/>
    </xf>
    <xf numFmtId="164" fontId="0" fillId="2" borderId="42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4" borderId="0" xfId="0" applyFont="1" applyFill="1" applyBorder="1" applyAlignment="1">
      <alignment/>
    </xf>
    <xf numFmtId="164" fontId="16" fillId="2" borderId="21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vertical="center"/>
    </xf>
    <xf numFmtId="164" fontId="17" fillId="2" borderId="43" xfId="0" applyFont="1" applyFill="1" applyBorder="1" applyAlignment="1">
      <alignment vertical="center"/>
    </xf>
    <xf numFmtId="164" fontId="17" fillId="2" borderId="44" xfId="0" applyFont="1" applyFill="1" applyBorder="1" applyAlignment="1">
      <alignment vertical="center"/>
    </xf>
    <xf numFmtId="164" fontId="17" fillId="2" borderId="1" xfId="0" applyFont="1" applyFill="1" applyBorder="1" applyAlignment="1">
      <alignment vertical="center"/>
    </xf>
    <xf numFmtId="164" fontId="17" fillId="2" borderId="45" xfId="0" applyFont="1" applyFill="1" applyBorder="1" applyAlignment="1">
      <alignment vertical="center"/>
    </xf>
    <xf numFmtId="164" fontId="17" fillId="2" borderId="46" xfId="0" applyFont="1" applyFill="1" applyBorder="1" applyAlignment="1">
      <alignment vertical="center"/>
    </xf>
    <xf numFmtId="164" fontId="16" fillId="0" borderId="47" xfId="0" applyFont="1" applyBorder="1" applyAlignment="1">
      <alignment horizontal="center"/>
    </xf>
    <xf numFmtId="164" fontId="16" fillId="0" borderId="38" xfId="0" applyFont="1" applyBorder="1" applyAlignment="1">
      <alignment horizontal="center"/>
    </xf>
    <xf numFmtId="164" fontId="16" fillId="0" borderId="48" xfId="0" applyFont="1" applyBorder="1" applyAlignment="1">
      <alignment/>
    </xf>
    <xf numFmtId="164" fontId="16" fillId="0" borderId="49" xfId="0" applyFont="1" applyBorder="1" applyAlignment="1">
      <alignment/>
    </xf>
    <xf numFmtId="164" fontId="16" fillId="0" borderId="50" xfId="0" applyFont="1" applyBorder="1" applyAlignment="1">
      <alignment/>
    </xf>
    <xf numFmtId="164" fontId="16" fillId="0" borderId="41" xfId="0" applyFont="1" applyBorder="1" applyAlignment="1">
      <alignment horizontal="center"/>
    </xf>
    <xf numFmtId="164" fontId="16" fillId="0" borderId="41" xfId="0" applyFont="1" applyBorder="1" applyAlignment="1">
      <alignment/>
    </xf>
    <xf numFmtId="164" fontId="16" fillId="0" borderId="42" xfId="0" applyFont="1" applyBorder="1" applyAlignment="1">
      <alignment/>
    </xf>
    <xf numFmtId="164" fontId="0" fillId="4" borderId="41" xfId="0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42" xfId="0" applyFill="1" applyBorder="1" applyAlignment="1">
      <alignment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0" fillId="2" borderId="0" xfId="0" applyFill="1" applyBorder="1" applyAlignment="1">
      <alignment/>
    </xf>
    <xf numFmtId="164" fontId="16" fillId="0" borderId="43" xfId="0" applyFont="1" applyBorder="1" applyAlignment="1">
      <alignment/>
    </xf>
    <xf numFmtId="164" fontId="0" fillId="0" borderId="43" xfId="0" applyBorder="1" applyAlignment="1">
      <alignment/>
    </xf>
    <xf numFmtId="164" fontId="0" fillId="4" borderId="1" xfId="0" applyFill="1" applyBorder="1" applyAlignment="1">
      <alignment/>
    </xf>
    <xf numFmtId="164" fontId="0" fillId="4" borderId="46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Normal 5" xfId="21"/>
    <cellStyle name="Normal 5 2" xfId="22"/>
    <cellStyle name="Normal_Planilha - Rede Coletrora 44 Casa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</xdr:row>
      <xdr:rowOff>0</xdr:rowOff>
    </xdr:from>
    <xdr:to>
      <xdr:col>5</xdr:col>
      <xdr:colOff>609600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1925"/>
          <a:ext cx="39052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</xdr:row>
      <xdr:rowOff>0</xdr:rowOff>
    </xdr:from>
    <xdr:to>
      <xdr:col>1</xdr:col>
      <xdr:colOff>428625</xdr:colOff>
      <xdr:row>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23850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rio.rj.gov.br/sco/composicaosco.cfm?item=1ET24050150A202012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tabSelected="1" workbookViewId="0" topLeftCell="A61">
      <selection activeCell="C13" sqref="C13"/>
    </sheetView>
  </sheetViews>
  <sheetFormatPr defaultColWidth="9.140625" defaultRowHeight="12.75" customHeight="1"/>
  <cols>
    <col min="1" max="1" width="4.421875" style="1" customWidth="1"/>
    <col min="2" max="2" width="15.140625" style="1" customWidth="1"/>
    <col min="3" max="3" width="25.421875" style="2" customWidth="1"/>
    <col min="4" max="4" width="9.28125" style="1" customWidth="1"/>
    <col min="5" max="5" width="10.140625" style="3" customWidth="1"/>
    <col min="6" max="6" width="13.8515625" style="4" customWidth="1"/>
    <col min="7" max="7" width="13.8515625" style="5" customWidth="1"/>
    <col min="8" max="8" width="34.140625" style="6" customWidth="1"/>
    <col min="9" max="9" width="12.7109375" style="7" customWidth="1"/>
    <col min="10" max="10" width="9.00390625" style="7" customWidth="1"/>
    <col min="11" max="16384" width="9.140625" style="7" customWidth="1"/>
  </cols>
  <sheetData>
    <row r="1" spans="1:9" ht="12.75" customHeight="1">
      <c r="A1" s="8"/>
      <c r="B1" s="8"/>
      <c r="C1" s="8"/>
      <c r="D1" s="8"/>
      <c r="E1" s="9"/>
      <c r="F1" s="8"/>
      <c r="G1" s="8"/>
      <c r="H1" s="8"/>
      <c r="I1" s="8"/>
    </row>
    <row r="2" spans="5:7" ht="12.75" customHeight="1">
      <c r="E2" s="10"/>
      <c r="F2" s="11"/>
      <c r="G2" s="11"/>
    </row>
    <row r="3" spans="1:9" ht="12.75" customHeight="1">
      <c r="A3" s="12"/>
      <c r="B3" s="13"/>
      <c r="C3" s="14"/>
      <c r="D3" s="15"/>
      <c r="E3" s="16"/>
      <c r="F3" s="17"/>
      <c r="G3" s="17"/>
      <c r="H3" s="18"/>
      <c r="I3" s="19"/>
    </row>
    <row r="4" spans="1:9" ht="12.75" customHeight="1">
      <c r="A4" s="12"/>
      <c r="B4" s="13"/>
      <c r="C4" s="14"/>
      <c r="D4" s="15"/>
      <c r="E4" s="20"/>
      <c r="F4" s="11"/>
      <c r="G4" s="21"/>
      <c r="H4" s="22"/>
      <c r="I4" s="22"/>
    </row>
    <row r="5" spans="1:9" ht="12.75" customHeight="1">
      <c r="A5" s="12"/>
      <c r="B5" s="13"/>
      <c r="C5" s="14"/>
      <c r="D5" s="15"/>
      <c r="E5" s="16"/>
      <c r="F5" s="17"/>
      <c r="G5" s="21"/>
      <c r="H5" s="22"/>
      <c r="I5" s="22"/>
    </row>
    <row r="6" spans="1:9" ht="12.75" customHeight="1">
      <c r="A6" s="12"/>
      <c r="B6" s="13"/>
      <c r="C6" s="14"/>
      <c r="D6" s="15"/>
      <c r="E6" s="17"/>
      <c r="F6" s="17"/>
      <c r="G6" s="17"/>
      <c r="H6" s="23"/>
      <c r="I6" s="22"/>
    </row>
    <row r="7" spans="1:9" ht="12.75" customHeight="1">
      <c r="A7" s="12"/>
      <c r="B7" s="13"/>
      <c r="C7" s="14"/>
      <c r="D7" s="15"/>
      <c r="E7" s="16"/>
      <c r="F7" s="17"/>
      <c r="G7" s="11"/>
      <c r="H7" s="24"/>
      <c r="I7" s="24"/>
    </row>
    <row r="8" spans="1:9" ht="12.75" customHeight="1">
      <c r="A8" s="25" t="s">
        <v>0</v>
      </c>
      <c r="B8" s="25"/>
      <c r="C8" s="25"/>
      <c r="D8" s="25"/>
      <c r="E8" s="25"/>
      <c r="F8" s="25"/>
      <c r="G8" s="25"/>
      <c r="H8" s="26"/>
      <c r="I8" s="27"/>
    </row>
    <row r="9" spans="1:9" ht="12.75" customHeight="1">
      <c r="A9" s="25"/>
      <c r="B9" s="25"/>
      <c r="C9" s="25"/>
      <c r="D9" s="25"/>
      <c r="E9" s="25"/>
      <c r="F9" s="25"/>
      <c r="G9" s="25"/>
      <c r="H9" s="26"/>
      <c r="I9" s="27"/>
    </row>
    <row r="10" spans="3:9" ht="12.75" customHeight="1">
      <c r="C10" s="28" t="s">
        <v>1</v>
      </c>
      <c r="D10" s="28"/>
      <c r="E10" s="28"/>
      <c r="F10" s="28"/>
      <c r="G10" s="28"/>
      <c r="H10" s="26"/>
      <c r="I10" s="27"/>
    </row>
    <row r="11" spans="1:8" ht="12.75" customHeight="1">
      <c r="A11" s="29" t="s">
        <v>2</v>
      </c>
      <c r="B11" s="29" t="s">
        <v>3</v>
      </c>
      <c r="C11" s="30" t="s">
        <v>4</v>
      </c>
      <c r="D11" s="29" t="s">
        <v>5</v>
      </c>
      <c r="E11" s="31" t="s">
        <v>6</v>
      </c>
      <c r="F11" s="32" t="s">
        <v>7</v>
      </c>
      <c r="G11" s="33" t="s">
        <v>8</v>
      </c>
      <c r="H11" s="34" t="s">
        <v>9</v>
      </c>
    </row>
    <row r="12" spans="1:9" ht="12.75" customHeight="1">
      <c r="A12" s="35" t="s">
        <v>10</v>
      </c>
      <c r="B12" s="36"/>
      <c r="C12" s="37" t="s">
        <v>11</v>
      </c>
      <c r="D12" s="38"/>
      <c r="E12" s="39"/>
      <c r="F12" s="40"/>
      <c r="G12" s="41">
        <f>SUM(G13:G20)</f>
        <v>7611.8099999999995</v>
      </c>
      <c r="H12" s="42"/>
      <c r="I12" s="43"/>
    </row>
    <row r="13" spans="1:8" ht="96" customHeight="1">
      <c r="A13" s="44" t="s">
        <v>12</v>
      </c>
      <c r="B13" s="45" t="s">
        <v>13</v>
      </c>
      <c r="C13" s="46" t="s">
        <v>14</v>
      </c>
      <c r="D13" s="47" t="s">
        <v>15</v>
      </c>
      <c r="E13" s="48">
        <f>(1*1*1.5*8*2)</f>
        <v>24</v>
      </c>
      <c r="F13" s="23">
        <v>47.62</v>
      </c>
      <c r="G13" s="49">
        <f aca="true" t="shared" si="0" ref="G13:G20">ROUND(E13*F13,2)</f>
        <v>1142.88</v>
      </c>
      <c r="H13" s="50" t="s">
        <v>16</v>
      </c>
    </row>
    <row r="14" spans="1:8" ht="72" customHeight="1">
      <c r="A14" s="44" t="s">
        <v>17</v>
      </c>
      <c r="B14" s="51" t="s">
        <v>18</v>
      </c>
      <c r="C14" s="52" t="s">
        <v>19</v>
      </c>
      <c r="D14" s="53" t="s">
        <v>15</v>
      </c>
      <c r="E14" s="48">
        <f>E13*0.8</f>
        <v>19.200000000000003</v>
      </c>
      <c r="F14" s="23">
        <v>29.41</v>
      </c>
      <c r="G14" s="49">
        <f t="shared" si="0"/>
        <v>564.67</v>
      </c>
      <c r="H14" s="54" t="s">
        <v>20</v>
      </c>
    </row>
    <row r="15" spans="1:8" ht="96" customHeight="1">
      <c r="A15" s="44" t="s">
        <v>21</v>
      </c>
      <c r="B15" s="55" t="s">
        <v>22</v>
      </c>
      <c r="C15" s="56" t="s">
        <v>23</v>
      </c>
      <c r="D15" s="57" t="s">
        <v>24</v>
      </c>
      <c r="E15" s="48">
        <f>1*1*16</f>
        <v>16</v>
      </c>
      <c r="F15" s="23">
        <v>19.05</v>
      </c>
      <c r="G15" s="49">
        <f t="shared" si="0"/>
        <v>304.8</v>
      </c>
      <c r="H15" s="54" t="s">
        <v>25</v>
      </c>
    </row>
    <row r="16" spans="1:8" ht="192" customHeight="1">
      <c r="A16" s="44" t="s">
        <v>26</v>
      </c>
      <c r="B16" s="58" t="s">
        <v>27</v>
      </c>
      <c r="C16" s="59" t="s">
        <v>28</v>
      </c>
      <c r="D16" s="60" t="s">
        <v>29</v>
      </c>
      <c r="E16" s="61">
        <f>31.2*(7-1.5)*0.5</f>
        <v>85.8</v>
      </c>
      <c r="F16" s="4">
        <v>12</v>
      </c>
      <c r="G16" s="49">
        <f t="shared" si="0"/>
        <v>1029.6</v>
      </c>
      <c r="H16" s="62" t="s">
        <v>30</v>
      </c>
    </row>
    <row r="17" spans="1:8" ht="108" customHeight="1">
      <c r="A17" s="44" t="s">
        <v>31</v>
      </c>
      <c r="B17" s="63" t="s">
        <v>32</v>
      </c>
      <c r="C17" s="64" t="s">
        <v>33</v>
      </c>
      <c r="D17" s="65" t="s">
        <v>24</v>
      </c>
      <c r="E17" s="48">
        <f>31.2*0.9</f>
        <v>28.08</v>
      </c>
      <c r="F17" s="4">
        <v>0.98</v>
      </c>
      <c r="G17" s="49">
        <f t="shared" si="0"/>
        <v>27.52</v>
      </c>
      <c r="H17" s="62" t="s">
        <v>34</v>
      </c>
    </row>
    <row r="18" spans="1:8" ht="72" customHeight="1">
      <c r="A18" s="44" t="s">
        <v>35</v>
      </c>
      <c r="B18" s="63" t="s">
        <v>36</v>
      </c>
      <c r="C18" s="64" t="s">
        <v>37</v>
      </c>
      <c r="D18" s="65" t="s">
        <v>24</v>
      </c>
      <c r="E18" s="48">
        <f>100.4*(7-1.5)</f>
        <v>552.2</v>
      </c>
      <c r="F18" s="4">
        <v>5.6</v>
      </c>
      <c r="G18" s="49">
        <f t="shared" si="0"/>
        <v>3092.32</v>
      </c>
      <c r="H18" s="62" t="s">
        <v>38</v>
      </c>
    </row>
    <row r="19" spans="1:8" ht="96" customHeight="1">
      <c r="A19" s="44" t="s">
        <v>39</v>
      </c>
      <c r="B19" s="63" t="s">
        <v>40</v>
      </c>
      <c r="C19" s="64" t="s">
        <v>41</v>
      </c>
      <c r="D19" s="65" t="s">
        <v>42</v>
      </c>
      <c r="E19" s="48">
        <f>31.2*(7-1.5)*60</f>
        <v>10296</v>
      </c>
      <c r="F19" s="4">
        <v>0.13</v>
      </c>
      <c r="G19" s="49">
        <f t="shared" si="0"/>
        <v>1338.48</v>
      </c>
      <c r="H19" s="62" t="s">
        <v>43</v>
      </c>
    </row>
    <row r="20" spans="1:8" ht="84" customHeight="1">
      <c r="A20" s="44" t="s">
        <v>44</v>
      </c>
      <c r="B20" s="63" t="s">
        <v>45</v>
      </c>
      <c r="C20" s="64" t="s">
        <v>46</v>
      </c>
      <c r="D20" s="65" t="s">
        <v>24</v>
      </c>
      <c r="E20" s="48">
        <f>31.2*(7-1.5)</f>
        <v>171.6</v>
      </c>
      <c r="F20" s="4">
        <v>0.65</v>
      </c>
      <c r="G20" s="49">
        <f t="shared" si="0"/>
        <v>111.54</v>
      </c>
      <c r="H20" s="62" t="s">
        <v>47</v>
      </c>
    </row>
    <row r="21" spans="1:8" ht="12.75" customHeight="1">
      <c r="A21" s="66"/>
      <c r="B21" s="66"/>
      <c r="C21" s="67"/>
      <c r="D21" s="68"/>
      <c r="E21" s="69"/>
      <c r="G21" s="4"/>
      <c r="H21" s="70"/>
    </row>
    <row r="22" spans="1:8" ht="12.75" customHeight="1">
      <c r="A22" s="35" t="s">
        <v>48</v>
      </c>
      <c r="B22" s="36"/>
      <c r="C22" s="37" t="s">
        <v>49</v>
      </c>
      <c r="D22" s="38"/>
      <c r="E22" s="39"/>
      <c r="F22" s="40"/>
      <c r="G22" s="71">
        <f>SUM(G23:G24)</f>
        <v>32154.28</v>
      </c>
      <c r="H22" s="70"/>
    </row>
    <row r="23" spans="1:8" ht="108" customHeight="1">
      <c r="A23" s="44" t="s">
        <v>50</v>
      </c>
      <c r="B23" s="55" t="s">
        <v>51</v>
      </c>
      <c r="C23" s="56" t="s">
        <v>52</v>
      </c>
      <c r="D23" s="68" t="s">
        <v>15</v>
      </c>
      <c r="E23" s="72">
        <f>1*1*16</f>
        <v>16</v>
      </c>
      <c r="F23" s="4">
        <v>1986.8</v>
      </c>
      <c r="G23" s="4">
        <f aca="true" t="shared" si="1" ref="G23:G24">ROUND(E23*F23,2)</f>
        <v>31788.8</v>
      </c>
      <c r="H23" s="70" t="s">
        <v>53</v>
      </c>
    </row>
    <row r="24" spans="1:9" ht="120" customHeight="1">
      <c r="A24" s="44" t="s">
        <v>54</v>
      </c>
      <c r="B24" s="55" t="s">
        <v>55</v>
      </c>
      <c r="C24" s="56" t="s">
        <v>56</v>
      </c>
      <c r="D24" s="57" t="s">
        <v>15</v>
      </c>
      <c r="E24" s="69">
        <f>(1*1*0.05*16)</f>
        <v>0.8</v>
      </c>
      <c r="F24" s="4">
        <v>456.85</v>
      </c>
      <c r="G24" s="4">
        <f t="shared" si="1"/>
        <v>365.48</v>
      </c>
      <c r="H24" s="70" t="s">
        <v>57</v>
      </c>
      <c r="I24" s="73"/>
    </row>
    <row r="25" spans="1:9" ht="13.5" customHeight="1">
      <c r="A25" s="44"/>
      <c r="B25" s="66"/>
      <c r="C25" s="67"/>
      <c r="D25" s="68"/>
      <c r="E25" s="69"/>
      <c r="G25" s="4"/>
      <c r="H25" s="70"/>
      <c r="I25" s="73"/>
    </row>
    <row r="26" spans="1:9" ht="13.5" customHeight="1">
      <c r="A26" s="35" t="s">
        <v>58</v>
      </c>
      <c r="B26" s="74"/>
      <c r="C26" s="37" t="s">
        <v>59</v>
      </c>
      <c r="D26" s="75"/>
      <c r="E26" s="76"/>
      <c r="F26" s="75"/>
      <c r="G26" s="77">
        <f>G28</f>
        <v>160304.98</v>
      </c>
      <c r="H26" s="70"/>
      <c r="I26" s="73"/>
    </row>
    <row r="27" spans="1:9" ht="12.75" customHeight="1">
      <c r="A27" s="78"/>
      <c r="B27" s="79"/>
      <c r="C27" s="79"/>
      <c r="D27" s="80"/>
      <c r="E27" s="69"/>
      <c r="G27" s="4"/>
      <c r="H27" s="70"/>
      <c r="I27" s="73"/>
    </row>
    <row r="28" spans="1:9" ht="300.75" customHeight="1">
      <c r="A28" s="44" t="s">
        <v>60</v>
      </c>
      <c r="B28" s="81" t="s">
        <v>61</v>
      </c>
      <c r="C28" s="82" t="s">
        <v>62</v>
      </c>
      <c r="D28" s="68" t="s">
        <v>24</v>
      </c>
      <c r="E28" s="69">
        <f>31.2*19</f>
        <v>592.8</v>
      </c>
      <c r="F28" s="4">
        <v>270.42</v>
      </c>
      <c r="G28" s="4">
        <f>ROUND(E28*F28,2)</f>
        <v>160304.98</v>
      </c>
      <c r="H28" s="70" t="s">
        <v>63</v>
      </c>
      <c r="I28" s="73"/>
    </row>
    <row r="29" spans="1:9" ht="24.75" customHeight="1">
      <c r="A29" s="35" t="s">
        <v>64</v>
      </c>
      <c r="B29" s="36"/>
      <c r="C29" s="37" t="s">
        <v>65</v>
      </c>
      <c r="D29" s="38"/>
      <c r="E29" s="39"/>
      <c r="F29" s="38"/>
      <c r="G29" s="77">
        <f>SUM(G30:G57)</f>
        <v>27272.79</v>
      </c>
      <c r="H29" s="70"/>
      <c r="I29" s="73"/>
    </row>
    <row r="30" spans="1:9" ht="144" customHeight="1">
      <c r="A30" s="44" t="s">
        <v>66</v>
      </c>
      <c r="B30" s="83" t="s">
        <v>67</v>
      </c>
      <c r="C30" s="84" t="s">
        <v>68</v>
      </c>
      <c r="D30" s="85" t="s">
        <v>69</v>
      </c>
      <c r="E30" s="86">
        <v>15</v>
      </c>
      <c r="F30" s="87">
        <v>181.66</v>
      </c>
      <c r="G30" s="88">
        <f aca="true" t="shared" si="2" ref="G30:G57">F30*E30</f>
        <v>2724.9</v>
      </c>
      <c r="H30" s="70" t="s">
        <v>70</v>
      </c>
      <c r="I30" s="73"/>
    </row>
    <row r="31" spans="1:9" ht="48" customHeight="1">
      <c r="A31" s="44" t="s">
        <v>71</v>
      </c>
      <c r="B31" s="83" t="s">
        <v>72</v>
      </c>
      <c r="C31" s="84" t="s">
        <v>73</v>
      </c>
      <c r="D31" s="85" t="s">
        <v>69</v>
      </c>
      <c r="E31" s="86">
        <v>15</v>
      </c>
      <c r="F31" s="87">
        <v>53.46</v>
      </c>
      <c r="G31" s="88">
        <f t="shared" si="2"/>
        <v>801.9</v>
      </c>
      <c r="H31" s="70" t="s">
        <v>70</v>
      </c>
      <c r="I31" s="73"/>
    </row>
    <row r="32" spans="1:15" ht="72" customHeight="1">
      <c r="A32" s="44" t="s">
        <v>74</v>
      </c>
      <c r="B32" s="83" t="s">
        <v>75</v>
      </c>
      <c r="C32" s="84" t="s">
        <v>76</v>
      </c>
      <c r="D32" s="85" t="s">
        <v>69</v>
      </c>
      <c r="E32" s="86">
        <v>15</v>
      </c>
      <c r="F32" s="87">
        <v>70.7</v>
      </c>
      <c r="G32" s="88">
        <f t="shared" si="2"/>
        <v>1060.5</v>
      </c>
      <c r="H32" s="70" t="s">
        <v>70</v>
      </c>
      <c r="I32" s="89"/>
      <c r="J32" s="68"/>
      <c r="K32" s="68"/>
      <c r="L32" s="4"/>
      <c r="M32" s="4"/>
      <c r="N32" s="70"/>
      <c r="O32" s="73"/>
    </row>
    <row r="33" spans="1:15" ht="72" customHeight="1">
      <c r="A33" s="44" t="s">
        <v>77</v>
      </c>
      <c r="B33" s="83" t="s">
        <v>78</v>
      </c>
      <c r="C33" s="84" t="s">
        <v>79</v>
      </c>
      <c r="D33" s="85" t="s">
        <v>69</v>
      </c>
      <c r="E33" s="86">
        <v>5</v>
      </c>
      <c r="F33" s="87">
        <v>33.19</v>
      </c>
      <c r="G33" s="88">
        <f t="shared" si="2"/>
        <v>165.95</v>
      </c>
      <c r="H33" s="70" t="s">
        <v>80</v>
      </c>
      <c r="I33" s="89"/>
      <c r="J33" s="68"/>
      <c r="K33" s="68"/>
      <c r="L33" s="4"/>
      <c r="M33" s="4"/>
      <c r="N33" s="70"/>
      <c r="O33" s="73"/>
    </row>
    <row r="34" spans="1:15" ht="72" customHeight="1">
      <c r="A34" s="44" t="s">
        <v>81</v>
      </c>
      <c r="B34" s="83">
        <v>95745</v>
      </c>
      <c r="C34" s="84" t="s">
        <v>82</v>
      </c>
      <c r="D34" s="85" t="s">
        <v>83</v>
      </c>
      <c r="E34" s="86">
        <f>15*5</f>
        <v>75</v>
      </c>
      <c r="F34" s="87">
        <v>18.93</v>
      </c>
      <c r="G34" s="88">
        <f t="shared" si="2"/>
        <v>1419.75</v>
      </c>
      <c r="H34" s="44" t="s">
        <v>84</v>
      </c>
      <c r="I34" s="89"/>
      <c r="J34" s="68"/>
      <c r="K34" s="68"/>
      <c r="L34" s="4"/>
      <c r="M34" s="4"/>
      <c r="N34" s="70"/>
      <c r="O34" s="73"/>
    </row>
    <row r="35" spans="1:15" ht="72" customHeight="1">
      <c r="A35" s="44" t="s">
        <v>85</v>
      </c>
      <c r="B35" s="83">
        <v>95746</v>
      </c>
      <c r="C35" s="84" t="s">
        <v>86</v>
      </c>
      <c r="D35" s="85" t="s">
        <v>83</v>
      </c>
      <c r="E35" s="86">
        <v>30</v>
      </c>
      <c r="F35" s="87">
        <v>23.55</v>
      </c>
      <c r="G35" s="88">
        <f t="shared" si="2"/>
        <v>706.5</v>
      </c>
      <c r="H35" s="44" t="s">
        <v>87</v>
      </c>
      <c r="I35" s="89"/>
      <c r="J35" s="68"/>
      <c r="K35" s="68"/>
      <c r="L35" s="4"/>
      <c r="M35" s="4"/>
      <c r="N35" s="70"/>
      <c r="O35" s="73"/>
    </row>
    <row r="36" spans="1:15" ht="84" customHeight="1">
      <c r="A36" s="44" t="s">
        <v>88</v>
      </c>
      <c r="B36" s="83">
        <v>95748</v>
      </c>
      <c r="C36" s="84" t="s">
        <v>89</v>
      </c>
      <c r="D36" s="85" t="s">
        <v>83</v>
      </c>
      <c r="E36" s="86">
        <v>10</v>
      </c>
      <c r="F36" s="87">
        <v>41.98</v>
      </c>
      <c r="G36" s="88">
        <f t="shared" si="2"/>
        <v>419.79999999999995</v>
      </c>
      <c r="H36" s="44" t="s">
        <v>90</v>
      </c>
      <c r="I36" s="89"/>
      <c r="J36" s="68"/>
      <c r="K36" s="68"/>
      <c r="L36" s="4"/>
      <c r="M36" s="4"/>
      <c r="N36" s="70"/>
      <c r="O36" s="73"/>
    </row>
    <row r="37" spans="1:15" ht="72" customHeight="1">
      <c r="A37" s="44" t="s">
        <v>91</v>
      </c>
      <c r="B37" s="83">
        <v>95753</v>
      </c>
      <c r="C37" s="84" t="s">
        <v>92</v>
      </c>
      <c r="D37" s="85" t="s">
        <v>69</v>
      </c>
      <c r="E37" s="86">
        <f>(15/3)*5</f>
        <v>25</v>
      </c>
      <c r="F37" s="87">
        <v>6.7</v>
      </c>
      <c r="G37" s="88">
        <f t="shared" si="2"/>
        <v>167.5</v>
      </c>
      <c r="H37" s="44" t="s">
        <v>93</v>
      </c>
      <c r="I37" s="89"/>
      <c r="J37" s="68"/>
      <c r="K37" s="68"/>
      <c r="L37" s="4"/>
      <c r="M37" s="4"/>
      <c r="N37" s="70"/>
      <c r="O37" s="73"/>
    </row>
    <row r="38" spans="1:15" ht="72" customHeight="1">
      <c r="A38" s="44" t="s">
        <v>94</v>
      </c>
      <c r="B38" s="83">
        <v>95754</v>
      </c>
      <c r="C38" s="84" t="s">
        <v>95</v>
      </c>
      <c r="D38" s="85" t="s">
        <v>69</v>
      </c>
      <c r="E38" s="86">
        <f>(30/3)</f>
        <v>10</v>
      </c>
      <c r="F38" s="87">
        <v>8.36</v>
      </c>
      <c r="G38" s="88">
        <f t="shared" si="2"/>
        <v>83.6</v>
      </c>
      <c r="H38" s="44" t="s">
        <v>96</v>
      </c>
      <c r="I38" s="89"/>
      <c r="J38" s="68"/>
      <c r="K38" s="68"/>
      <c r="L38" s="4"/>
      <c r="M38" s="4"/>
      <c r="N38" s="70"/>
      <c r="O38" s="73"/>
    </row>
    <row r="39" spans="1:15" ht="72" customHeight="1">
      <c r="A39" s="44" t="s">
        <v>97</v>
      </c>
      <c r="B39" s="83">
        <v>95756</v>
      </c>
      <c r="C39" s="84" t="s">
        <v>98</v>
      </c>
      <c r="D39" s="85" t="s">
        <v>69</v>
      </c>
      <c r="E39" s="86">
        <v>4</v>
      </c>
      <c r="F39" s="87">
        <v>15.83</v>
      </c>
      <c r="G39" s="88">
        <f t="shared" si="2"/>
        <v>63.32</v>
      </c>
      <c r="H39" s="44" t="s">
        <v>99</v>
      </c>
      <c r="I39" s="89"/>
      <c r="J39" s="68"/>
      <c r="K39" s="68"/>
      <c r="L39" s="4"/>
      <c r="M39" s="4"/>
      <c r="N39" s="70"/>
      <c r="O39" s="73"/>
    </row>
    <row r="40" spans="1:15" ht="72" customHeight="1">
      <c r="A40" s="44" t="s">
        <v>100</v>
      </c>
      <c r="B40" s="83">
        <v>95778</v>
      </c>
      <c r="C40" s="84" t="s">
        <v>101</v>
      </c>
      <c r="D40" s="85" t="s">
        <v>69</v>
      </c>
      <c r="E40" s="86">
        <v>5</v>
      </c>
      <c r="F40" s="87">
        <v>26.98</v>
      </c>
      <c r="G40" s="88">
        <f t="shared" si="2"/>
        <v>134.9</v>
      </c>
      <c r="H40" s="44" t="s">
        <v>80</v>
      </c>
      <c r="I40" s="89"/>
      <c r="J40" s="68"/>
      <c r="K40" s="68"/>
      <c r="L40" s="4"/>
      <c r="M40" s="4"/>
      <c r="N40" s="70"/>
      <c r="O40" s="73"/>
    </row>
    <row r="41" spans="1:15" ht="72" customHeight="1">
      <c r="A41" s="44" t="s">
        <v>102</v>
      </c>
      <c r="B41" s="83">
        <v>95779</v>
      </c>
      <c r="C41" s="84" t="s">
        <v>103</v>
      </c>
      <c r="D41" s="85" t="s">
        <v>69</v>
      </c>
      <c r="E41" s="86">
        <v>5</v>
      </c>
      <c r="F41" s="87">
        <v>24.94</v>
      </c>
      <c r="G41" s="88">
        <f t="shared" si="2"/>
        <v>124.7</v>
      </c>
      <c r="H41" s="44" t="s">
        <v>80</v>
      </c>
      <c r="I41" s="89"/>
      <c r="J41" s="68"/>
      <c r="K41" s="68"/>
      <c r="L41" s="4"/>
      <c r="M41" s="4"/>
      <c r="N41" s="70"/>
      <c r="O41" s="73"/>
    </row>
    <row r="42" spans="1:15" ht="72" customHeight="1">
      <c r="A42" s="44" t="s">
        <v>104</v>
      </c>
      <c r="B42" s="83">
        <v>95796</v>
      </c>
      <c r="C42" s="84" t="s">
        <v>105</v>
      </c>
      <c r="D42" s="85" t="s">
        <v>69</v>
      </c>
      <c r="E42" s="86">
        <v>4</v>
      </c>
      <c r="F42" s="87">
        <v>38.69</v>
      </c>
      <c r="G42" s="88">
        <f t="shared" si="2"/>
        <v>154.76</v>
      </c>
      <c r="H42" s="44" t="s">
        <v>99</v>
      </c>
      <c r="I42" s="89"/>
      <c r="J42" s="68"/>
      <c r="K42" s="68"/>
      <c r="L42" s="4"/>
      <c r="M42" s="4"/>
      <c r="N42" s="70"/>
      <c r="O42" s="73"/>
    </row>
    <row r="43" spans="1:15" ht="72" customHeight="1">
      <c r="A43" s="44" t="s">
        <v>106</v>
      </c>
      <c r="B43" s="83">
        <v>95789</v>
      </c>
      <c r="C43" s="84" t="s">
        <v>107</v>
      </c>
      <c r="D43" s="85" t="s">
        <v>69</v>
      </c>
      <c r="E43" s="86">
        <v>1</v>
      </c>
      <c r="F43" s="87">
        <v>32.87</v>
      </c>
      <c r="G43" s="88">
        <f t="shared" si="2"/>
        <v>32.87</v>
      </c>
      <c r="H43" s="44" t="s">
        <v>108</v>
      </c>
      <c r="I43" s="89"/>
      <c r="J43" s="68"/>
      <c r="K43" s="68"/>
      <c r="L43" s="4"/>
      <c r="M43" s="4"/>
      <c r="N43" s="70"/>
      <c r="O43" s="73"/>
    </row>
    <row r="44" spans="1:15" ht="60" customHeight="1">
      <c r="A44" s="44" t="s">
        <v>109</v>
      </c>
      <c r="B44" s="83">
        <v>93018</v>
      </c>
      <c r="C44" s="84" t="s">
        <v>110</v>
      </c>
      <c r="D44" s="85" t="s">
        <v>111</v>
      </c>
      <c r="E44" s="86">
        <v>1</v>
      </c>
      <c r="F44" s="87">
        <v>20.52</v>
      </c>
      <c r="G44" s="88">
        <f t="shared" si="2"/>
        <v>20.52</v>
      </c>
      <c r="H44" s="44" t="s">
        <v>108</v>
      </c>
      <c r="I44" s="89"/>
      <c r="J44" s="68"/>
      <c r="K44" s="68"/>
      <c r="L44" s="4"/>
      <c r="M44" s="4"/>
      <c r="N44" s="70"/>
      <c r="O44" s="73"/>
    </row>
    <row r="45" spans="1:15" ht="72" customHeight="1">
      <c r="A45" s="44" t="s">
        <v>112</v>
      </c>
      <c r="B45" s="83">
        <v>91928</v>
      </c>
      <c r="C45" s="84" t="s">
        <v>113</v>
      </c>
      <c r="D45" s="85" t="s">
        <v>83</v>
      </c>
      <c r="E45" s="86">
        <f>150+190+115</f>
        <v>455</v>
      </c>
      <c r="F45" s="87">
        <v>6.14</v>
      </c>
      <c r="G45" s="88">
        <f t="shared" si="2"/>
        <v>2793.7</v>
      </c>
      <c r="H45" s="44" t="s">
        <v>114</v>
      </c>
      <c r="I45" s="89"/>
      <c r="J45" s="68"/>
      <c r="K45" s="68"/>
      <c r="L45" s="4"/>
      <c r="M45" s="4"/>
      <c r="N45" s="70"/>
      <c r="O45" s="73"/>
    </row>
    <row r="46" spans="1:15" ht="72" customHeight="1">
      <c r="A46" s="44" t="s">
        <v>115</v>
      </c>
      <c r="B46" s="83">
        <v>91930</v>
      </c>
      <c r="C46" s="84" t="s">
        <v>116</v>
      </c>
      <c r="D46" s="85" t="s">
        <v>83</v>
      </c>
      <c r="E46" s="86">
        <v>110</v>
      </c>
      <c r="F46" s="87">
        <v>8.4</v>
      </c>
      <c r="G46" s="88">
        <f t="shared" si="2"/>
        <v>924</v>
      </c>
      <c r="H46" s="44" t="s">
        <v>117</v>
      </c>
      <c r="I46" s="89"/>
      <c r="J46" s="68"/>
      <c r="K46" s="68"/>
      <c r="L46" s="4"/>
      <c r="M46" s="4"/>
      <c r="N46" s="70"/>
      <c r="O46" s="73"/>
    </row>
    <row r="47" spans="1:15" ht="228" customHeight="1">
      <c r="A47" s="44" t="s">
        <v>118</v>
      </c>
      <c r="B47" s="83" t="s">
        <v>119</v>
      </c>
      <c r="C47" s="84" t="s">
        <v>120</v>
      </c>
      <c r="D47" s="85" t="s">
        <v>69</v>
      </c>
      <c r="E47" s="86">
        <v>1</v>
      </c>
      <c r="F47" s="87">
        <v>2453.2</v>
      </c>
      <c r="G47" s="88">
        <f t="shared" si="2"/>
        <v>2453.2</v>
      </c>
      <c r="H47" s="44" t="s">
        <v>108</v>
      </c>
      <c r="I47" s="89"/>
      <c r="J47" s="68"/>
      <c r="K47" s="68"/>
      <c r="L47" s="4"/>
      <c r="M47" s="4"/>
      <c r="N47" s="70"/>
      <c r="O47" s="73"/>
    </row>
    <row r="48" spans="1:15" ht="168" customHeight="1">
      <c r="A48" s="44" t="s">
        <v>121</v>
      </c>
      <c r="B48" s="83" t="s">
        <v>122</v>
      </c>
      <c r="C48" s="84" t="s">
        <v>123</v>
      </c>
      <c r="D48" s="85" t="s">
        <v>69</v>
      </c>
      <c r="E48" s="86">
        <v>1</v>
      </c>
      <c r="F48" s="87">
        <v>131.36</v>
      </c>
      <c r="G48" s="88">
        <f t="shared" si="2"/>
        <v>131.36</v>
      </c>
      <c r="H48" s="44" t="s">
        <v>108</v>
      </c>
      <c r="I48" s="89"/>
      <c r="J48" s="68"/>
      <c r="K48" s="68"/>
      <c r="L48" s="4"/>
      <c r="M48" s="4"/>
      <c r="N48" s="70"/>
      <c r="O48" s="73"/>
    </row>
    <row r="49" spans="1:15" ht="60" customHeight="1">
      <c r="A49" s="44" t="s">
        <v>124</v>
      </c>
      <c r="B49" s="83" t="s">
        <v>125</v>
      </c>
      <c r="C49" s="84" t="s">
        <v>126</v>
      </c>
      <c r="D49" s="85" t="s">
        <v>69</v>
      </c>
      <c r="E49" s="86">
        <v>5</v>
      </c>
      <c r="F49" s="87">
        <v>30.13</v>
      </c>
      <c r="G49" s="88">
        <f t="shared" si="2"/>
        <v>150.65</v>
      </c>
      <c r="H49" s="44" t="s">
        <v>80</v>
      </c>
      <c r="I49" s="89"/>
      <c r="J49" s="68"/>
      <c r="K49" s="68"/>
      <c r="L49" s="4"/>
      <c r="M49" s="4"/>
      <c r="N49" s="70"/>
      <c r="O49" s="73"/>
    </row>
    <row r="50" spans="1:15" ht="60" customHeight="1">
      <c r="A50" s="44" t="s">
        <v>127</v>
      </c>
      <c r="B50" s="83" t="s">
        <v>128</v>
      </c>
      <c r="C50" s="84" t="s">
        <v>129</v>
      </c>
      <c r="D50" s="85" t="s">
        <v>69</v>
      </c>
      <c r="E50" s="86">
        <v>1</v>
      </c>
      <c r="F50" s="87">
        <v>41.67</v>
      </c>
      <c r="G50" s="88">
        <f t="shared" si="2"/>
        <v>41.67</v>
      </c>
      <c r="H50" s="44" t="s">
        <v>108</v>
      </c>
      <c r="I50" s="89"/>
      <c r="J50" s="68"/>
      <c r="K50" s="68"/>
      <c r="L50" s="4"/>
      <c r="M50" s="4"/>
      <c r="N50" s="70"/>
      <c r="O50" s="73"/>
    </row>
    <row r="51" spans="1:15" ht="60" customHeight="1">
      <c r="A51" s="44" t="s">
        <v>130</v>
      </c>
      <c r="B51" s="83">
        <v>96973</v>
      </c>
      <c r="C51" s="84" t="s">
        <v>131</v>
      </c>
      <c r="D51" s="85" t="s">
        <v>83</v>
      </c>
      <c r="E51" s="86">
        <f>30+30+18+18+9+9+9+9</f>
        <v>132</v>
      </c>
      <c r="F51" s="87">
        <v>50.6</v>
      </c>
      <c r="G51" s="88">
        <f t="shared" si="2"/>
        <v>6679.2</v>
      </c>
      <c r="H51" s="44" t="s">
        <v>132</v>
      </c>
      <c r="I51" s="89"/>
      <c r="J51" s="68"/>
      <c r="K51" s="68"/>
      <c r="L51" s="4"/>
      <c r="M51" s="4"/>
      <c r="N51" s="70"/>
      <c r="O51" s="73"/>
    </row>
    <row r="52" spans="1:15" ht="72" customHeight="1">
      <c r="A52" s="44" t="s">
        <v>133</v>
      </c>
      <c r="B52" s="83" t="s">
        <v>134</v>
      </c>
      <c r="C52" s="84" t="s">
        <v>135</v>
      </c>
      <c r="D52" s="85" t="s">
        <v>69</v>
      </c>
      <c r="E52" s="86">
        <v>6</v>
      </c>
      <c r="F52" s="87">
        <v>28.93</v>
      </c>
      <c r="G52" s="88">
        <f t="shared" si="2"/>
        <v>173.57999999999998</v>
      </c>
      <c r="H52" s="44" t="s">
        <v>136</v>
      </c>
      <c r="I52" s="89"/>
      <c r="J52" s="68"/>
      <c r="K52" s="68"/>
      <c r="L52" s="4"/>
      <c r="M52" s="4"/>
      <c r="N52" s="70"/>
      <c r="O52" s="73"/>
    </row>
    <row r="53" spans="1:15" ht="72" customHeight="1">
      <c r="A53" s="44" t="s">
        <v>137</v>
      </c>
      <c r="B53" s="83" t="s">
        <v>138</v>
      </c>
      <c r="C53" s="84" t="s">
        <v>139</v>
      </c>
      <c r="D53" s="85" t="s">
        <v>69</v>
      </c>
      <c r="E53" s="86">
        <v>40</v>
      </c>
      <c r="F53" s="87">
        <v>22.19</v>
      </c>
      <c r="G53" s="88">
        <f t="shared" si="2"/>
        <v>887.6</v>
      </c>
      <c r="H53" s="44" t="s">
        <v>140</v>
      </c>
      <c r="I53" s="89"/>
      <c r="J53" s="68"/>
      <c r="K53" s="68"/>
      <c r="L53" s="4"/>
      <c r="M53" s="4"/>
      <c r="N53" s="70"/>
      <c r="O53" s="73"/>
    </row>
    <row r="54" spans="1:15" ht="48" customHeight="1">
      <c r="A54" s="44" t="s">
        <v>141</v>
      </c>
      <c r="B54" s="83">
        <v>96985</v>
      </c>
      <c r="C54" s="84" t="s">
        <v>142</v>
      </c>
      <c r="D54" s="85" t="s">
        <v>69</v>
      </c>
      <c r="E54" s="86">
        <v>12</v>
      </c>
      <c r="F54" s="87">
        <v>58.89</v>
      </c>
      <c r="G54" s="88">
        <f t="shared" si="2"/>
        <v>706.6800000000001</v>
      </c>
      <c r="H54" s="44" t="s">
        <v>143</v>
      </c>
      <c r="I54" s="89"/>
      <c r="J54" s="68"/>
      <c r="K54" s="68"/>
      <c r="L54" s="4"/>
      <c r="M54" s="4"/>
      <c r="N54" s="70"/>
      <c r="O54" s="73"/>
    </row>
    <row r="55" spans="1:15" ht="48" customHeight="1">
      <c r="A55" s="44" t="s">
        <v>144</v>
      </c>
      <c r="B55" s="83">
        <v>96977</v>
      </c>
      <c r="C55" s="84" t="s">
        <v>145</v>
      </c>
      <c r="D55" s="85" t="s">
        <v>83</v>
      </c>
      <c r="E55" s="86">
        <f>30+30+18+18</f>
        <v>96</v>
      </c>
      <c r="F55" s="87">
        <v>40.9</v>
      </c>
      <c r="G55" s="88">
        <f t="shared" si="2"/>
        <v>3926.3999999999996</v>
      </c>
      <c r="H55" s="44" t="s">
        <v>146</v>
      </c>
      <c r="I55" s="89"/>
      <c r="J55" s="68"/>
      <c r="K55" s="68"/>
      <c r="L55" s="4"/>
      <c r="M55" s="4"/>
      <c r="N55" s="70"/>
      <c r="O55" s="73"/>
    </row>
    <row r="56" spans="1:15" ht="48" customHeight="1">
      <c r="A56" s="44" t="s">
        <v>147</v>
      </c>
      <c r="B56" s="83">
        <v>96984</v>
      </c>
      <c r="C56" s="84" t="s">
        <v>148</v>
      </c>
      <c r="D56" s="85" t="s">
        <v>69</v>
      </c>
      <c r="E56" s="86">
        <v>4</v>
      </c>
      <c r="F56" s="87">
        <v>51.33</v>
      </c>
      <c r="G56" s="88">
        <f t="shared" si="2"/>
        <v>205.32</v>
      </c>
      <c r="H56" s="44" t="s">
        <v>99</v>
      </c>
      <c r="I56" s="89"/>
      <c r="J56" s="68"/>
      <c r="K56" s="68"/>
      <c r="L56" s="4"/>
      <c r="M56" s="4"/>
      <c r="N56" s="70"/>
      <c r="O56" s="73"/>
    </row>
    <row r="57" spans="1:15" ht="36" customHeight="1">
      <c r="A57" s="44" t="s">
        <v>149</v>
      </c>
      <c r="B57" s="83" t="s">
        <v>150</v>
      </c>
      <c r="C57" s="84" t="s">
        <v>151</v>
      </c>
      <c r="D57" s="85" t="s">
        <v>69</v>
      </c>
      <c r="E57" s="86">
        <v>4</v>
      </c>
      <c r="F57" s="87">
        <v>29.49</v>
      </c>
      <c r="G57" s="88">
        <f t="shared" si="2"/>
        <v>117.96</v>
      </c>
      <c r="H57" s="44" t="s">
        <v>99</v>
      </c>
      <c r="I57" s="89"/>
      <c r="J57" s="68"/>
      <c r="K57" s="68"/>
      <c r="L57" s="4"/>
      <c r="M57" s="4"/>
      <c r="N57" s="70"/>
      <c r="O57" s="73"/>
    </row>
    <row r="58" spans="1:9" ht="13.5" customHeight="1">
      <c r="A58" s="44"/>
      <c r="B58" s="66"/>
      <c r="C58" s="67"/>
      <c r="D58" s="68"/>
      <c r="E58" s="69"/>
      <c r="G58" s="4"/>
      <c r="H58" s="70"/>
      <c r="I58" s="73"/>
    </row>
    <row r="59" spans="1:9" ht="13.5" customHeight="1">
      <c r="A59" s="35" t="s">
        <v>152</v>
      </c>
      <c r="B59" s="36"/>
      <c r="C59" s="37" t="s">
        <v>153</v>
      </c>
      <c r="D59" s="38"/>
      <c r="E59" s="39"/>
      <c r="F59" s="40"/>
      <c r="G59" s="77">
        <f>G60</f>
        <v>14778.5</v>
      </c>
      <c r="H59" s="70"/>
      <c r="I59" s="73"/>
    </row>
    <row r="60" spans="1:9" ht="144" customHeight="1">
      <c r="A60" s="53" t="s">
        <v>154</v>
      </c>
      <c r="B60" s="66" t="s">
        <v>155</v>
      </c>
      <c r="C60" s="67" t="s">
        <v>156</v>
      </c>
      <c r="D60" s="68" t="s">
        <v>24</v>
      </c>
      <c r="E60" s="69">
        <f>E28</f>
        <v>592.8</v>
      </c>
      <c r="F60" s="4">
        <v>24.93</v>
      </c>
      <c r="G60" s="4">
        <f>ROUND(E60*F60,2)</f>
        <v>14778.5</v>
      </c>
      <c r="H60" s="90" t="s">
        <v>63</v>
      </c>
      <c r="I60" s="73"/>
    </row>
    <row r="61" spans="1:9" ht="13.5" customHeight="1">
      <c r="A61" s="44"/>
      <c r="B61" s="66"/>
      <c r="C61" s="67"/>
      <c r="D61" s="68"/>
      <c r="E61" s="69"/>
      <c r="G61" s="4"/>
      <c r="H61" s="70"/>
      <c r="I61" s="73"/>
    </row>
    <row r="62" spans="1:9" ht="13.5" customHeight="1">
      <c r="A62" s="35" t="s">
        <v>157</v>
      </c>
      <c r="B62" s="36"/>
      <c r="C62" s="37" t="s">
        <v>158</v>
      </c>
      <c r="D62" s="38"/>
      <c r="E62" s="39"/>
      <c r="F62" s="40"/>
      <c r="G62" s="77">
        <f>SUM(G63:G64)</f>
        <v>32699.16</v>
      </c>
      <c r="H62" s="70"/>
      <c r="I62" s="73"/>
    </row>
    <row r="63" spans="1:9" ht="132" customHeight="1">
      <c r="A63" s="68" t="s">
        <v>159</v>
      </c>
      <c r="B63" s="55" t="s">
        <v>160</v>
      </c>
      <c r="C63" s="56" t="s">
        <v>161</v>
      </c>
      <c r="D63" s="68" t="s">
        <v>24</v>
      </c>
      <c r="E63" s="69">
        <f>E60</f>
        <v>592.8</v>
      </c>
      <c r="F63" s="4">
        <v>52.08</v>
      </c>
      <c r="G63" s="91">
        <f aca="true" t="shared" si="3" ref="G63:G64">ROUND(E63*F63,2)</f>
        <v>30873.02</v>
      </c>
      <c r="H63" s="90" t="s">
        <v>63</v>
      </c>
      <c r="I63" s="73"/>
    </row>
    <row r="64" spans="1:9" ht="84" customHeight="1">
      <c r="A64" s="68" t="s">
        <v>162</v>
      </c>
      <c r="B64" s="55" t="s">
        <v>163</v>
      </c>
      <c r="C64" s="56" t="s">
        <v>164</v>
      </c>
      <c r="D64" s="68" t="s">
        <v>83</v>
      </c>
      <c r="E64" s="69">
        <v>31.2</v>
      </c>
      <c r="F64" s="4">
        <v>58.53</v>
      </c>
      <c r="G64" s="91">
        <f t="shared" si="3"/>
        <v>1826.14</v>
      </c>
      <c r="H64" s="62">
        <v>32.2</v>
      </c>
      <c r="I64" s="73"/>
    </row>
    <row r="65" spans="1:9" ht="12.75" customHeight="1">
      <c r="A65" s="68"/>
      <c r="B65" s="66"/>
      <c r="C65" s="67"/>
      <c r="D65" s="68"/>
      <c r="E65" s="69"/>
      <c r="G65" s="91"/>
      <c r="H65" s="62"/>
      <c r="I65" s="73"/>
    </row>
    <row r="66" spans="1:9" ht="12.75" customHeight="1">
      <c r="A66" s="92"/>
      <c r="B66" s="92"/>
      <c r="C66" s="92" t="s">
        <v>165</v>
      </c>
      <c r="D66" s="92"/>
      <c r="E66" s="93"/>
      <c r="F66" s="94"/>
      <c r="G66" s="95">
        <f>G62+G59+G29+G26+G22+G12</f>
        <v>274821.52</v>
      </c>
      <c r="H66" s="62"/>
      <c r="I66" s="8"/>
    </row>
    <row r="67" spans="1:9" ht="12.75" customHeight="1">
      <c r="A67" s="92"/>
      <c r="B67" s="92"/>
      <c r="C67" s="92" t="s">
        <v>166</v>
      </c>
      <c r="D67" s="92"/>
      <c r="E67" s="93"/>
      <c r="F67" s="94"/>
      <c r="G67" s="95">
        <f>G66*0.2223</f>
        <v>61092.823896</v>
      </c>
      <c r="H67" s="62"/>
      <c r="I67" s="73"/>
    </row>
    <row r="68" spans="1:9" ht="12.75" customHeight="1">
      <c r="A68" s="92"/>
      <c r="B68" s="92"/>
      <c r="C68" s="92" t="s">
        <v>167</v>
      </c>
      <c r="D68" s="92"/>
      <c r="E68" s="93"/>
      <c r="F68" s="94"/>
      <c r="G68" s="95">
        <f>G67+G66</f>
        <v>335914.343896</v>
      </c>
      <c r="H68" s="8"/>
      <c r="I68" s="73"/>
    </row>
    <row r="69" spans="1:8" ht="12.75" customHeight="1">
      <c r="A69" s="8"/>
      <c r="B69" s="8"/>
      <c r="C69" s="8"/>
      <c r="D69" s="8"/>
      <c r="E69" s="9"/>
      <c r="F69" s="8"/>
      <c r="G69" s="8"/>
      <c r="H69" s="8"/>
    </row>
    <row r="70" spans="1:9" ht="12.75" customHeight="1">
      <c r="A70" s="96" t="s">
        <v>168</v>
      </c>
      <c r="B70" s="96"/>
      <c r="C70" s="96"/>
      <c r="D70" s="96"/>
      <c r="E70" s="96"/>
      <c r="F70" s="96"/>
      <c r="G70" s="96"/>
      <c r="H70" s="8"/>
      <c r="I70" s="73"/>
    </row>
    <row r="71" spans="1:9" ht="12.75" customHeight="1">
      <c r="A71" s="8"/>
      <c r="B71" s="8"/>
      <c r="C71" s="8"/>
      <c r="D71" s="8"/>
      <c r="E71" s="8"/>
      <c r="F71" s="8"/>
      <c r="G71" s="8"/>
      <c r="H71" s="8"/>
      <c r="I71" s="73"/>
    </row>
    <row r="72" spans="1:7" ht="30.75" customHeight="1">
      <c r="A72" s="97">
        <v>1</v>
      </c>
      <c r="B72" s="98" t="s">
        <v>169</v>
      </c>
      <c r="C72" s="98"/>
      <c r="D72" s="98"/>
      <c r="E72" s="98"/>
      <c r="F72" s="98"/>
      <c r="G72" s="98"/>
    </row>
    <row r="73" spans="1:7" ht="12.75" customHeight="1">
      <c r="A73" s="8"/>
      <c r="B73" s="8"/>
      <c r="C73" s="8"/>
      <c r="D73" s="8"/>
      <c r="E73" s="8"/>
      <c r="F73" s="8"/>
      <c r="G73" s="8"/>
    </row>
    <row r="74" spans="1:7" ht="34.5" customHeight="1">
      <c r="A74" s="97">
        <v>2</v>
      </c>
      <c r="B74" s="98" t="s">
        <v>170</v>
      </c>
      <c r="C74" s="98"/>
      <c r="D74" s="98"/>
      <c r="E74" s="98"/>
      <c r="F74" s="98"/>
      <c r="G74" s="98"/>
    </row>
    <row r="6541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</sheetData>
  <sheetProtection selectLockedCells="1" selectUnlockedCells="1"/>
  <mergeCells count="6">
    <mergeCell ref="E6:G6"/>
    <mergeCell ref="A8:G9"/>
    <mergeCell ref="C10:G10"/>
    <mergeCell ref="A70:G70"/>
    <mergeCell ref="B72:G72"/>
    <mergeCell ref="B74:G74"/>
  </mergeCells>
  <hyperlinks>
    <hyperlink ref="B28" r:id="rId1" display="ET 24.05.0150 (A)"/>
  </hyperlinks>
  <printOptions/>
  <pageMargins left="0.15347222222222223" right="0.17569444444444443" top="0.5902777777777777" bottom="0.5902777777777778" header="0.5118055555555555" footer="0.5118055555555555"/>
  <pageSetup fitToHeight="20" fitToWidth="1" horizontalDpi="300" verticalDpi="300" orientation="portrait" paperSize="9"/>
  <headerFooter alignWithMargins="0">
    <oddHeader>&amp;R&amp;8Página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2" max="2" width="10.421875" style="0" customWidth="1"/>
  </cols>
  <sheetData>
    <row r="1" spans="1:10" ht="13.5" customHeight="1">
      <c r="A1" s="99" t="s">
        <v>171</v>
      </c>
      <c r="B1" s="99"/>
      <c r="C1" s="100" t="s">
        <v>172</v>
      </c>
      <c r="D1" s="100"/>
      <c r="E1" s="100"/>
      <c r="F1" s="100"/>
      <c r="G1" s="100"/>
      <c r="H1" s="100"/>
      <c r="I1" s="100"/>
      <c r="J1" s="100"/>
    </row>
    <row r="2" spans="1:10" ht="13.5" customHeight="1">
      <c r="A2" s="99"/>
      <c r="B2" s="99"/>
      <c r="C2" s="101">
        <v>15</v>
      </c>
      <c r="D2" s="101"/>
      <c r="E2" s="102">
        <v>30</v>
      </c>
      <c r="F2" s="102"/>
      <c r="G2" s="102">
        <v>45</v>
      </c>
      <c r="H2" s="102"/>
      <c r="I2" s="103">
        <v>60</v>
      </c>
      <c r="J2" s="103"/>
    </row>
    <row r="3" spans="1:10" ht="12.75">
      <c r="A3" s="104"/>
      <c r="B3" s="105"/>
      <c r="C3" s="106"/>
      <c r="D3" s="107"/>
      <c r="E3" s="108"/>
      <c r="F3" s="107"/>
      <c r="G3" s="105"/>
      <c r="H3" s="105"/>
      <c r="I3" s="108"/>
      <c r="J3" s="109"/>
    </row>
    <row r="4" spans="1:10" ht="51">
      <c r="A4" s="110" t="s">
        <v>10</v>
      </c>
      <c r="B4" s="111" t="s">
        <v>173</v>
      </c>
      <c r="C4" s="112"/>
      <c r="D4" s="113"/>
      <c r="E4" s="114"/>
      <c r="F4" s="113"/>
      <c r="G4" s="115"/>
      <c r="H4" s="115"/>
      <c r="I4" s="114"/>
      <c r="J4" s="116"/>
    </row>
    <row r="5" spans="1:10" ht="12.75">
      <c r="A5" s="110"/>
      <c r="B5" s="111"/>
      <c r="C5" s="117"/>
      <c r="D5" s="118"/>
      <c r="E5" s="119"/>
      <c r="F5" s="118"/>
      <c r="G5" s="120"/>
      <c r="H5" s="120"/>
      <c r="I5" s="119"/>
      <c r="J5" s="121"/>
    </row>
    <row r="6" spans="1:10" ht="51">
      <c r="A6" s="110" t="s">
        <v>48</v>
      </c>
      <c r="B6" s="111" t="s">
        <v>174</v>
      </c>
      <c r="C6" s="117"/>
      <c r="D6" s="120"/>
      <c r="E6" s="115"/>
      <c r="F6" s="115"/>
      <c r="I6" s="119"/>
      <c r="J6" s="121"/>
    </row>
    <row r="7" spans="1:10" ht="12.75">
      <c r="A7" s="122"/>
      <c r="B7" s="123"/>
      <c r="C7" s="124"/>
      <c r="D7" s="125"/>
      <c r="E7" s="126"/>
      <c r="F7" s="127"/>
      <c r="G7" s="125"/>
      <c r="H7" s="125"/>
      <c r="I7" s="126"/>
      <c r="J7" s="128"/>
    </row>
    <row r="8" spans="1:10" ht="25.5">
      <c r="A8" s="110" t="s">
        <v>58</v>
      </c>
      <c r="B8" s="129" t="s">
        <v>175</v>
      </c>
      <c r="C8" s="130"/>
      <c r="D8" s="131"/>
      <c r="E8" s="126"/>
      <c r="F8" s="125"/>
      <c r="G8" s="132"/>
      <c r="H8" s="127"/>
      <c r="I8" s="126"/>
      <c r="J8" s="128"/>
    </row>
    <row r="9" spans="1:10" ht="12.75">
      <c r="A9" s="122"/>
      <c r="B9" s="123"/>
      <c r="C9" s="130"/>
      <c r="D9" s="131"/>
      <c r="E9" s="126"/>
      <c r="F9" s="125"/>
      <c r="G9" s="133"/>
      <c r="H9" s="125"/>
      <c r="I9" s="126"/>
      <c r="J9" s="128"/>
    </row>
    <row r="10" spans="1:10" ht="12.75">
      <c r="A10" s="110" t="s">
        <v>64</v>
      </c>
      <c r="B10" s="134" t="s">
        <v>176</v>
      </c>
      <c r="C10" s="130"/>
      <c r="D10" s="131"/>
      <c r="E10" s="126"/>
      <c r="F10" s="127"/>
      <c r="G10" s="132"/>
      <c r="H10" s="132"/>
      <c r="I10" s="126"/>
      <c r="J10" s="128"/>
    </row>
    <row r="11" spans="1:10" ht="12.75">
      <c r="A11" s="110"/>
      <c r="B11" s="129"/>
      <c r="C11" s="124"/>
      <c r="D11" s="127"/>
      <c r="E11" s="126"/>
      <c r="F11" s="127"/>
      <c r="G11" s="125"/>
      <c r="H11" s="125"/>
      <c r="I11" s="126"/>
      <c r="J11" s="128"/>
    </row>
    <row r="12" spans="1:10" ht="12.75">
      <c r="A12" s="122"/>
      <c r="B12" s="123"/>
      <c r="C12" s="135"/>
      <c r="D12" s="136"/>
      <c r="E12" s="137"/>
      <c r="F12" s="136"/>
      <c r="G12" s="125"/>
      <c r="H12" s="125"/>
      <c r="I12" s="126"/>
      <c r="J12" s="128"/>
    </row>
    <row r="13" spans="1:10" ht="25.5">
      <c r="A13" s="110" t="s">
        <v>152</v>
      </c>
      <c r="B13" s="129" t="s">
        <v>177</v>
      </c>
      <c r="C13" s="135"/>
      <c r="D13" s="136"/>
      <c r="E13" s="137"/>
      <c r="F13" s="136"/>
      <c r="G13" s="125"/>
      <c r="H13" s="125"/>
      <c r="I13" s="126"/>
      <c r="J13" s="128"/>
    </row>
    <row r="14" spans="1:10" ht="12.75">
      <c r="A14" s="110"/>
      <c r="B14" s="129"/>
      <c r="C14" s="124"/>
      <c r="D14" s="127"/>
      <c r="E14" s="126"/>
      <c r="F14" s="127"/>
      <c r="G14" s="125"/>
      <c r="H14" s="125"/>
      <c r="I14" s="126"/>
      <c r="J14" s="128"/>
    </row>
    <row r="15" spans="1:10" ht="12.75">
      <c r="A15" s="110" t="s">
        <v>157</v>
      </c>
      <c r="B15" s="129" t="s">
        <v>178</v>
      </c>
      <c r="C15" s="138"/>
      <c r="D15" s="127"/>
      <c r="E15" s="126"/>
      <c r="F15" s="127"/>
      <c r="G15" s="125"/>
      <c r="H15" s="125"/>
      <c r="I15" s="137"/>
      <c r="J15" s="139"/>
    </row>
    <row r="16" spans="1:10" ht="12.75">
      <c r="A16" s="110"/>
      <c r="B16" s="129"/>
      <c r="C16" s="124"/>
      <c r="D16" s="127"/>
      <c r="E16" s="126"/>
      <c r="F16" s="127"/>
      <c r="G16" s="125"/>
      <c r="H16" s="125"/>
      <c r="I16" s="126"/>
      <c r="J16" s="128"/>
    </row>
    <row r="17" spans="1:10" ht="12.75">
      <c r="A17" s="110" t="s">
        <v>179</v>
      </c>
      <c r="B17" s="129" t="s">
        <v>180</v>
      </c>
      <c r="C17" s="124"/>
      <c r="D17" s="127"/>
      <c r="G17" s="137"/>
      <c r="H17" s="139"/>
      <c r="I17" s="126"/>
      <c r="J17" s="128"/>
    </row>
    <row r="18" spans="1:10" ht="12.75">
      <c r="A18" s="110"/>
      <c r="B18" s="140"/>
      <c r="C18" s="138"/>
      <c r="D18" s="127"/>
      <c r="E18" s="126"/>
      <c r="F18" s="127"/>
      <c r="G18" s="125"/>
      <c r="H18" s="125"/>
      <c r="J18" s="128"/>
    </row>
    <row r="19" spans="1:10" ht="12.75">
      <c r="A19" s="141"/>
      <c r="B19" s="142"/>
      <c r="C19" s="143"/>
      <c r="D19" s="144"/>
      <c r="E19" s="145"/>
      <c r="F19" s="144"/>
      <c r="G19" s="146"/>
      <c r="H19" s="146"/>
      <c r="I19" s="145"/>
      <c r="J19" s="147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</cols>
  <sheetData>
    <row r="1" spans="1:10" ht="13.5" customHeight="1">
      <c r="A1" s="148" t="s">
        <v>171</v>
      </c>
      <c r="B1" s="148"/>
      <c r="C1" s="149" t="s">
        <v>172</v>
      </c>
      <c r="D1" s="149"/>
      <c r="E1" s="149"/>
      <c r="F1" s="149"/>
      <c r="G1" s="149"/>
      <c r="H1" s="149"/>
      <c r="I1" s="149"/>
      <c r="J1" s="149"/>
    </row>
    <row r="2" spans="1:11" ht="14.25" customHeight="1">
      <c r="A2" s="148"/>
      <c r="B2" s="148"/>
      <c r="C2" s="150">
        <v>15</v>
      </c>
      <c r="D2" s="150"/>
      <c r="E2" s="151">
        <v>30</v>
      </c>
      <c r="F2" s="151"/>
      <c r="G2" s="150">
        <v>45</v>
      </c>
      <c r="H2" s="150"/>
      <c r="I2" s="150">
        <v>60</v>
      </c>
      <c r="J2" s="150"/>
      <c r="K2" s="152"/>
    </row>
    <row r="3" spans="1:11" ht="12.75">
      <c r="A3" s="153"/>
      <c r="B3" s="154"/>
      <c r="C3" s="155"/>
      <c r="D3" s="156"/>
      <c r="E3" s="157"/>
      <c r="F3" s="158"/>
      <c r="G3" s="159"/>
      <c r="H3" s="160"/>
      <c r="I3" s="159"/>
      <c r="J3" s="160"/>
      <c r="K3" s="152"/>
    </row>
    <row r="4" spans="1:11" ht="38.25">
      <c r="A4" s="153" t="s">
        <v>10</v>
      </c>
      <c r="B4" s="161" t="s">
        <v>181</v>
      </c>
      <c r="C4" s="162"/>
      <c r="D4" s="163"/>
      <c r="E4" s="164"/>
      <c r="F4" s="165"/>
      <c r="G4" s="164"/>
      <c r="H4" s="164"/>
      <c r="I4" s="166"/>
      <c r="J4" s="167"/>
      <c r="K4" s="152"/>
    </row>
    <row r="5" spans="1:10" ht="12.75">
      <c r="A5" s="153"/>
      <c r="B5" s="161"/>
      <c r="C5" s="168"/>
      <c r="D5" s="169"/>
      <c r="E5" s="170"/>
      <c r="F5" s="169"/>
      <c r="G5" s="170"/>
      <c r="H5" s="170"/>
      <c r="I5" s="171"/>
      <c r="J5" s="172"/>
    </row>
    <row r="6" spans="1:10" ht="38.25">
      <c r="A6" s="153" t="s">
        <v>48</v>
      </c>
      <c r="B6" s="161" t="s">
        <v>182</v>
      </c>
      <c r="C6" s="168"/>
      <c r="D6" s="170"/>
      <c r="E6" s="173"/>
      <c r="F6" s="173"/>
      <c r="G6" s="173"/>
      <c r="H6" s="173"/>
      <c r="I6" s="171"/>
      <c r="J6" s="172"/>
    </row>
    <row r="7" spans="1:10" ht="12.75">
      <c r="A7" s="174"/>
      <c r="B7" s="175"/>
      <c r="C7" s="176"/>
      <c r="D7" s="177"/>
      <c r="E7" s="178"/>
      <c r="F7" s="131"/>
      <c r="G7" s="177"/>
      <c r="H7" s="177"/>
      <c r="I7" s="179"/>
      <c r="J7" s="180"/>
    </row>
    <row r="8" spans="1:10" ht="12.75">
      <c r="A8" s="153" t="s">
        <v>58</v>
      </c>
      <c r="B8" s="161" t="s">
        <v>175</v>
      </c>
      <c r="C8" s="181"/>
      <c r="D8" s="182"/>
      <c r="E8" s="179"/>
      <c r="F8" s="177"/>
      <c r="G8" s="177"/>
      <c r="H8" s="183"/>
      <c r="I8" s="177"/>
      <c r="J8" s="180"/>
    </row>
    <row r="9" spans="1:11" ht="12.75">
      <c r="A9" s="174"/>
      <c r="B9" s="184"/>
      <c r="C9" s="185"/>
      <c r="D9" s="186"/>
      <c r="E9" s="179"/>
      <c r="F9" s="177"/>
      <c r="G9" s="187"/>
      <c r="H9" s="177"/>
      <c r="I9" s="179"/>
      <c r="J9" s="178"/>
      <c r="K9" s="152"/>
    </row>
    <row r="10" spans="1:11" ht="12.75">
      <c r="A10" s="153" t="s">
        <v>64</v>
      </c>
      <c r="B10" s="188" t="s">
        <v>176</v>
      </c>
      <c r="C10" s="189"/>
      <c r="D10" s="186"/>
      <c r="E10" s="179"/>
      <c r="F10" s="183"/>
      <c r="G10" s="173"/>
      <c r="H10" s="173"/>
      <c r="I10" s="179"/>
      <c r="J10" s="178"/>
      <c r="K10" s="152"/>
    </row>
    <row r="11" spans="1:11" ht="12.75">
      <c r="A11" s="153"/>
      <c r="B11" s="190"/>
      <c r="C11" s="191"/>
      <c r="D11" s="183"/>
      <c r="E11" s="177"/>
      <c r="F11" s="183"/>
      <c r="G11" s="177"/>
      <c r="H11" s="177"/>
      <c r="I11" s="179"/>
      <c r="J11" s="178"/>
      <c r="K11" s="152"/>
    </row>
    <row r="12" spans="1:11" ht="12.75">
      <c r="A12" s="174"/>
      <c r="B12" s="184"/>
      <c r="C12" s="178"/>
      <c r="D12" s="183"/>
      <c r="E12" s="177"/>
      <c r="F12" s="183"/>
      <c r="G12" s="177"/>
      <c r="H12" s="177"/>
      <c r="I12" s="179"/>
      <c r="J12" s="178"/>
      <c r="K12" s="152"/>
    </row>
    <row r="13" spans="1:11" ht="25.5">
      <c r="A13" s="153" t="s">
        <v>152</v>
      </c>
      <c r="B13" s="190" t="s">
        <v>177</v>
      </c>
      <c r="C13" s="173"/>
      <c r="D13" s="163"/>
      <c r="E13" s="173"/>
      <c r="F13" s="163"/>
      <c r="G13" s="192"/>
      <c r="H13" s="177"/>
      <c r="I13" s="179"/>
      <c r="J13" s="178"/>
      <c r="K13" s="152"/>
    </row>
    <row r="14" spans="1:11" ht="12.75">
      <c r="A14" s="153"/>
      <c r="B14" s="161"/>
      <c r="C14" s="176"/>
      <c r="D14" s="183"/>
      <c r="E14" s="177"/>
      <c r="F14" s="183"/>
      <c r="G14" s="177"/>
      <c r="H14" s="177"/>
      <c r="I14" s="179"/>
      <c r="J14" s="178"/>
      <c r="K14" s="152"/>
    </row>
    <row r="15" spans="1:10" ht="12.75">
      <c r="A15" s="153" t="s">
        <v>157</v>
      </c>
      <c r="B15" s="190" t="s">
        <v>180</v>
      </c>
      <c r="C15" s="178"/>
      <c r="D15" s="183"/>
      <c r="E15" s="177"/>
      <c r="F15" s="183"/>
      <c r="G15" s="173"/>
      <c r="H15" s="173"/>
      <c r="I15" s="179"/>
      <c r="J15" s="180"/>
    </row>
    <row r="16" spans="1:11" ht="12.75">
      <c r="A16" s="153"/>
      <c r="B16" s="193"/>
      <c r="C16" s="194"/>
      <c r="D16" s="195"/>
      <c r="E16" s="196"/>
      <c r="F16" s="195"/>
      <c r="G16" s="196"/>
      <c r="H16" s="196"/>
      <c r="I16" s="197"/>
      <c r="J16" s="198"/>
      <c r="K16" s="152"/>
    </row>
    <row r="17" spans="1:11" ht="12.75">
      <c r="A17" s="153" t="s">
        <v>179</v>
      </c>
      <c r="B17" s="190" t="s">
        <v>178</v>
      </c>
      <c r="C17" s="194"/>
      <c r="D17" s="195"/>
      <c r="E17" s="196"/>
      <c r="F17" s="195"/>
      <c r="G17" s="199"/>
      <c r="H17" s="199"/>
      <c r="I17" s="200"/>
      <c r="J17" s="201"/>
      <c r="K17" s="152"/>
    </row>
    <row r="18" spans="1:11" ht="12.75">
      <c r="A18" s="153"/>
      <c r="B18" s="190"/>
      <c r="C18" s="194"/>
      <c r="D18" s="195"/>
      <c r="E18" s="196"/>
      <c r="F18" s="195"/>
      <c r="G18" s="196"/>
      <c r="H18" s="196"/>
      <c r="I18" s="197"/>
      <c r="J18" s="202"/>
      <c r="K18" s="131"/>
    </row>
    <row r="19" spans="1:11" ht="12.75">
      <c r="A19" s="153"/>
      <c r="B19" s="190"/>
      <c r="C19" s="194"/>
      <c r="D19" s="195"/>
      <c r="E19" s="196"/>
      <c r="F19" s="195"/>
      <c r="G19" s="196"/>
      <c r="H19" s="196"/>
      <c r="K19" s="152"/>
    </row>
    <row r="20" spans="1:11" ht="12.75">
      <c r="A20" s="153" t="s">
        <v>183</v>
      </c>
      <c r="B20" s="161" t="s">
        <v>184</v>
      </c>
      <c r="C20" s="203"/>
      <c r="D20" s="204"/>
      <c r="I20" s="197"/>
      <c r="J20" s="198"/>
      <c r="K20" s="152"/>
    </row>
    <row r="21" spans="1:11" ht="12.75">
      <c r="A21" s="205"/>
      <c r="B21" s="206"/>
      <c r="C21" s="198"/>
      <c r="D21" s="207"/>
      <c r="E21" s="198"/>
      <c r="F21" s="207"/>
      <c r="G21" s="208"/>
      <c r="H21" s="198"/>
      <c r="I21" s="208"/>
      <c r="J21" s="209"/>
      <c r="K21" s="152"/>
    </row>
    <row r="22" spans="1:8" ht="12.75">
      <c r="A22" s="210"/>
      <c r="C22" s="210"/>
      <c r="E22" s="210"/>
      <c r="H22" s="210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</cols>
  <sheetData>
    <row r="1" spans="1:10" ht="12.75" customHeight="1">
      <c r="A1" s="211" t="s">
        <v>171</v>
      </c>
      <c r="B1" s="211"/>
      <c r="C1" s="212" t="s">
        <v>172</v>
      </c>
      <c r="D1" s="212"/>
      <c r="E1" s="212"/>
      <c r="F1" s="212"/>
      <c r="G1" s="212"/>
      <c r="H1" s="212"/>
      <c r="I1" s="212"/>
      <c r="J1" s="212"/>
    </row>
    <row r="2" spans="1:10" ht="13.5" customHeight="1">
      <c r="A2" s="211"/>
      <c r="B2" s="211"/>
      <c r="C2" s="213">
        <v>30</v>
      </c>
      <c r="D2" s="213"/>
      <c r="E2" s="214">
        <v>60</v>
      </c>
      <c r="F2" s="214"/>
      <c r="G2" s="214">
        <v>90</v>
      </c>
      <c r="H2" s="214"/>
      <c r="I2" s="215">
        <v>120</v>
      </c>
      <c r="J2" s="215"/>
    </row>
    <row r="3" spans="1:10" ht="12.75">
      <c r="A3" s="216"/>
      <c r="B3" s="217"/>
      <c r="C3" s="218"/>
      <c r="D3" s="156"/>
      <c r="E3" s="160"/>
      <c r="F3" s="156"/>
      <c r="G3" s="160"/>
      <c r="H3" s="160"/>
      <c r="I3" s="159"/>
      <c r="J3" s="219"/>
    </row>
    <row r="4" spans="1:10" ht="25.5">
      <c r="A4" s="153" t="s">
        <v>10</v>
      </c>
      <c r="B4" s="220" t="s">
        <v>181</v>
      </c>
      <c r="C4" s="221"/>
      <c r="D4" s="163"/>
      <c r="E4" s="167"/>
      <c r="F4" s="165"/>
      <c r="G4" s="167"/>
      <c r="H4" s="167"/>
      <c r="I4" s="166"/>
      <c r="J4" s="222"/>
    </row>
    <row r="5" spans="1:10" ht="12.75">
      <c r="A5" s="153"/>
      <c r="B5" s="220"/>
      <c r="C5" s="223"/>
      <c r="D5" s="169"/>
      <c r="E5" s="224"/>
      <c r="F5" s="169"/>
      <c r="G5" s="224"/>
      <c r="H5" s="224"/>
      <c r="I5" s="171"/>
      <c r="J5" s="225"/>
    </row>
    <row r="6" spans="1:10" ht="12.75">
      <c r="A6" s="153" t="s">
        <v>48</v>
      </c>
      <c r="B6" s="220" t="s">
        <v>185</v>
      </c>
      <c r="C6" s="223"/>
      <c r="D6" s="224"/>
      <c r="E6" s="226"/>
      <c r="F6" s="226"/>
      <c r="G6" s="178"/>
      <c r="H6" s="178"/>
      <c r="I6" s="171"/>
      <c r="J6" s="225"/>
    </row>
    <row r="7" spans="1:10" ht="12.75">
      <c r="A7" s="174"/>
      <c r="B7" s="227"/>
      <c r="C7" s="228"/>
      <c r="D7" s="178"/>
      <c r="E7" s="178"/>
      <c r="F7" s="229"/>
      <c r="G7" s="178"/>
      <c r="H7" s="178"/>
      <c r="I7" s="179"/>
      <c r="J7" s="230"/>
    </row>
    <row r="8" spans="1:10" ht="12.75">
      <c r="A8" s="153" t="s">
        <v>58</v>
      </c>
      <c r="B8" s="220" t="s">
        <v>175</v>
      </c>
      <c r="C8" s="218"/>
      <c r="D8" s="160"/>
      <c r="E8" s="179"/>
      <c r="F8" s="178"/>
      <c r="G8" s="226"/>
      <c r="H8" s="163"/>
      <c r="I8" s="178"/>
      <c r="J8" s="230"/>
    </row>
    <row r="9" spans="1:10" ht="12.75">
      <c r="A9" s="174"/>
      <c r="B9" s="227"/>
      <c r="C9" s="218"/>
      <c r="D9" s="229"/>
      <c r="E9" s="179"/>
      <c r="F9" s="178"/>
      <c r="G9" s="160"/>
      <c r="H9" s="178"/>
      <c r="I9" s="179"/>
      <c r="J9" s="230"/>
    </row>
    <row r="10" spans="1:10" ht="25.5">
      <c r="A10" s="153" t="s">
        <v>64</v>
      </c>
      <c r="B10" s="220" t="s">
        <v>177</v>
      </c>
      <c r="C10" s="218"/>
      <c r="D10" s="229"/>
      <c r="E10" s="200"/>
      <c r="F10" s="163"/>
      <c r="G10" s="226"/>
      <c r="H10" s="226"/>
      <c r="I10" s="179"/>
      <c r="J10" s="230"/>
    </row>
    <row r="11" spans="1:10" ht="12.75">
      <c r="A11" s="174"/>
      <c r="B11" s="227"/>
      <c r="C11" s="228"/>
      <c r="D11" s="183"/>
      <c r="E11" s="178"/>
      <c r="F11" s="183"/>
      <c r="G11" s="178"/>
      <c r="H11" s="178"/>
      <c r="I11" s="179"/>
      <c r="J11" s="230"/>
    </row>
    <row r="12" spans="1:10" ht="12.75">
      <c r="A12" s="153" t="s">
        <v>152</v>
      </c>
      <c r="B12" s="231" t="s">
        <v>180</v>
      </c>
      <c r="C12" s="221"/>
      <c r="D12" s="163"/>
      <c r="E12" s="178"/>
      <c r="F12" s="183"/>
      <c r="G12" s="160"/>
      <c r="H12" s="178"/>
      <c r="I12" s="179"/>
      <c r="J12" s="230"/>
    </row>
    <row r="13" spans="1:10" ht="12.75">
      <c r="A13" s="153"/>
      <c r="B13" s="231"/>
      <c r="C13" s="228"/>
      <c r="D13" s="183"/>
      <c r="E13" s="178"/>
      <c r="F13" s="183"/>
      <c r="G13" s="160"/>
      <c r="H13" s="178"/>
      <c r="I13" s="179"/>
      <c r="J13" s="230"/>
    </row>
    <row r="14" spans="1:10" ht="12.75">
      <c r="A14" s="153"/>
      <c r="B14" s="220"/>
      <c r="C14" s="228"/>
      <c r="D14" s="183"/>
      <c r="E14" s="178"/>
      <c r="F14" s="183"/>
      <c r="G14" s="178"/>
      <c r="H14" s="178"/>
      <c r="I14" s="179"/>
      <c r="J14" s="230"/>
    </row>
    <row r="15" spans="1:10" ht="12.75">
      <c r="A15" s="153" t="s">
        <v>157</v>
      </c>
      <c r="B15" s="220" t="s">
        <v>186</v>
      </c>
      <c r="C15" s="228"/>
      <c r="D15" s="183"/>
      <c r="E15" s="178"/>
      <c r="F15" s="183"/>
      <c r="G15" s="178"/>
      <c r="H15" s="178"/>
      <c r="I15" s="200"/>
      <c r="J15" s="232"/>
    </row>
    <row r="16" spans="1:10" ht="12.75">
      <c r="A16" s="153"/>
      <c r="B16" s="220"/>
      <c r="C16" s="228"/>
      <c r="D16" s="183"/>
      <c r="E16" s="178"/>
      <c r="F16" s="183"/>
      <c r="G16" s="178"/>
      <c r="H16" s="178"/>
      <c r="I16" s="179"/>
      <c r="J16" s="230"/>
    </row>
    <row r="17" spans="1:15" ht="12.75">
      <c r="A17" s="153"/>
      <c r="B17" s="220"/>
      <c r="C17" s="218"/>
      <c r="D17" s="183"/>
      <c r="E17" s="178"/>
      <c r="F17" s="183"/>
      <c r="G17" s="178"/>
      <c r="H17" s="178"/>
      <c r="I17" s="179"/>
      <c r="J17" s="230"/>
      <c r="M17" s="233"/>
      <c r="N17" s="233"/>
      <c r="O17" s="233"/>
    </row>
    <row r="18" spans="1:15" ht="12.75">
      <c r="A18" s="153" t="s">
        <v>179</v>
      </c>
      <c r="B18" s="220" t="s">
        <v>178</v>
      </c>
      <c r="C18" s="218"/>
      <c r="D18" s="183"/>
      <c r="E18" s="178"/>
      <c r="F18" s="183"/>
      <c r="G18" s="178"/>
      <c r="H18" s="178"/>
      <c r="I18" s="200"/>
      <c r="J18" s="232"/>
      <c r="M18" s="233"/>
      <c r="N18" s="233"/>
      <c r="O18" s="233"/>
    </row>
    <row r="19" spans="1:15" ht="12.75">
      <c r="A19" s="153"/>
      <c r="B19" s="220"/>
      <c r="C19" s="218"/>
      <c r="D19" s="183"/>
      <c r="E19" s="178"/>
      <c r="F19" s="183"/>
      <c r="G19" s="178"/>
      <c r="H19" s="178"/>
      <c r="I19" s="179"/>
      <c r="J19" s="230"/>
      <c r="M19" s="233"/>
      <c r="N19" s="233"/>
      <c r="O19" s="233"/>
    </row>
    <row r="20" spans="1:10" ht="12.75">
      <c r="A20" s="153"/>
      <c r="B20" s="220"/>
      <c r="C20" s="218"/>
      <c r="D20" s="183"/>
      <c r="E20" s="178"/>
      <c r="F20" s="183"/>
      <c r="G20" s="178"/>
      <c r="H20" s="178"/>
      <c r="I20" s="229"/>
      <c r="J20" s="234"/>
    </row>
    <row r="21" spans="1:10" ht="12.75">
      <c r="A21" s="153" t="s">
        <v>183</v>
      </c>
      <c r="B21" s="220" t="s">
        <v>184</v>
      </c>
      <c r="C21" s="228"/>
      <c r="D21" s="183"/>
      <c r="E21" s="235"/>
      <c r="F21" s="235"/>
      <c r="G21" s="236"/>
      <c r="H21" s="236"/>
      <c r="I21" s="179"/>
      <c r="J21" s="230"/>
    </row>
    <row r="22" spans="1:10" ht="12.75">
      <c r="A22" s="237"/>
      <c r="B22" s="238"/>
      <c r="C22" s="239"/>
      <c r="D22" s="240"/>
      <c r="E22" s="241"/>
      <c r="F22" s="240"/>
      <c r="G22" s="241"/>
      <c r="H22" s="241"/>
      <c r="I22" s="242"/>
      <c r="J22" s="243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29" sqref="A29"/>
    </sheetView>
  </sheetViews>
  <sheetFormatPr defaultColWidth="9.140625" defaultRowHeight="12.75"/>
  <cols>
    <col min="1" max="1" width="34.28125" style="0" customWidth="1"/>
  </cols>
  <sheetData>
    <row r="1" spans="1:4" ht="12.75">
      <c r="A1" s="244" t="s">
        <v>187</v>
      </c>
      <c r="B1" s="245" t="s">
        <v>172</v>
      </c>
      <c r="C1" s="245"/>
      <c r="D1" s="245"/>
    </row>
    <row r="2" spans="1:4" ht="12.75">
      <c r="A2" s="244"/>
      <c r="B2" s="246">
        <v>30</v>
      </c>
      <c r="C2" s="247">
        <v>60</v>
      </c>
      <c r="D2" s="248">
        <v>90</v>
      </c>
    </row>
    <row r="3" spans="1:4" ht="12.75">
      <c r="A3" s="249"/>
      <c r="B3" s="250"/>
      <c r="C3" s="231"/>
      <c r="D3" s="251"/>
    </row>
    <row r="4" spans="1:4" ht="12.75">
      <c r="A4" s="250" t="s">
        <v>188</v>
      </c>
      <c r="B4" s="252"/>
      <c r="C4" s="253"/>
      <c r="D4" s="254"/>
    </row>
    <row r="5" spans="1:4" ht="12.75">
      <c r="A5" s="250"/>
      <c r="B5" s="255"/>
      <c r="C5" s="131"/>
      <c r="D5" s="256"/>
    </row>
    <row r="6" spans="1:4" ht="12.75">
      <c r="A6" s="250" t="s">
        <v>189</v>
      </c>
      <c r="B6" s="252"/>
      <c r="C6" s="253"/>
      <c r="D6" s="256"/>
    </row>
    <row r="7" spans="1:4" ht="12.75">
      <c r="A7" s="250"/>
      <c r="B7" s="255"/>
      <c r="C7" s="131"/>
      <c r="D7" s="256"/>
    </row>
    <row r="8" spans="1:4" ht="12.75">
      <c r="A8" s="250" t="s">
        <v>190</v>
      </c>
      <c r="B8" s="252"/>
      <c r="C8" s="131"/>
      <c r="D8" s="256"/>
    </row>
    <row r="9" spans="1:4" ht="12.75">
      <c r="A9" s="250"/>
      <c r="B9" s="255"/>
      <c r="C9" s="131"/>
      <c r="D9" s="256"/>
    </row>
    <row r="10" spans="1:4" ht="12.75">
      <c r="A10" s="250" t="s">
        <v>191</v>
      </c>
      <c r="B10" s="252"/>
      <c r="C10" s="253"/>
      <c r="D10" s="256"/>
    </row>
    <row r="11" spans="1:4" ht="12.75">
      <c r="A11" s="250"/>
      <c r="B11" s="255"/>
      <c r="C11" s="131"/>
      <c r="D11" s="256"/>
    </row>
    <row r="12" spans="1:4" ht="12.75">
      <c r="A12" s="250" t="s">
        <v>192</v>
      </c>
      <c r="B12" s="255"/>
      <c r="C12" s="253"/>
      <c r="D12" s="254"/>
    </row>
    <row r="13" spans="1:4" ht="12.75">
      <c r="A13" s="250"/>
      <c r="B13" s="255"/>
      <c r="C13" s="131"/>
      <c r="D13" s="256"/>
    </row>
    <row r="14" spans="1:4" ht="12.75">
      <c r="A14" s="250" t="s">
        <v>193</v>
      </c>
      <c r="B14" s="255"/>
      <c r="C14" s="253"/>
      <c r="D14" s="254"/>
    </row>
    <row r="15" spans="1:4" ht="12.75">
      <c r="A15" s="250"/>
      <c r="B15" s="255"/>
      <c r="C15" s="131"/>
      <c r="D15" s="256"/>
    </row>
    <row r="16" spans="1:4" ht="12.75">
      <c r="A16" s="250" t="s">
        <v>194</v>
      </c>
      <c r="B16" s="255"/>
      <c r="C16" s="257"/>
      <c r="D16" s="253"/>
    </row>
    <row r="17" spans="1:4" ht="12.75">
      <c r="A17" s="250"/>
      <c r="B17" s="255"/>
      <c r="C17" s="131"/>
      <c r="D17" s="256"/>
    </row>
    <row r="18" spans="1:4" ht="12.75">
      <c r="A18" s="250" t="s">
        <v>195</v>
      </c>
      <c r="B18" s="255"/>
      <c r="C18" s="253"/>
      <c r="D18" s="254"/>
    </row>
    <row r="19" spans="1:4" ht="12.75">
      <c r="A19" s="250"/>
      <c r="B19" s="255"/>
      <c r="C19" s="131"/>
      <c r="D19" s="256"/>
    </row>
    <row r="20" spans="1:4" ht="12.75">
      <c r="A20" s="258" t="s">
        <v>196</v>
      </c>
      <c r="B20" s="259"/>
      <c r="C20" s="260"/>
      <c r="D20" s="261"/>
    </row>
  </sheetData>
  <sheetProtection selectLockedCells="1" selectUnlockedCells="1"/>
  <mergeCells count="2">
    <mergeCell ref="A1:A2"/>
    <mergeCell ref="B1:D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cols>
    <col min="1" max="16384" width="11.57421875" style="0" customWidth="1"/>
  </cols>
  <sheetData>
    <row r="8" ht="12.75" customHeight="1"/>
    <row r="9" ht="12.75" customHeight="1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Maíra de Azevedo Oliveira</dc:creator>
  <cp:keywords/>
  <dc:description/>
  <cp:lastModifiedBy/>
  <dcterms:modified xsi:type="dcterms:W3CDTF">2021-08-10T19:43:21Z</dcterms:modified>
  <cp:category/>
  <cp:version/>
  <cp:contentType/>
  <cp:contentStatus/>
  <cp:revision>2</cp:revision>
</cp:coreProperties>
</file>