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Planilha1" sheetId="1" r:id="rId1"/>
    <sheet name="COMPOSIÇÃO " sheetId="4" r:id="rId2"/>
    <sheet name="BDI" sheetId="5" r:id="rId3"/>
    <sheet name="Planilha2" sheetId="6" r:id="rId4"/>
  </sheets>
  <definedNames>
    <definedName name="_xlnm.Print_Area" localSheetId="1">'COMPOSIÇÃO '!$A$1:$N$20</definedName>
    <definedName name="_xlnm.Print_Area" localSheetId="0">Planilha1!$A$1:$G$23</definedName>
    <definedName name="_xlnm.Databas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B17" i="5"/>
  <c r="F10" i="6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C10" i="6"/>
  <c r="J13" i="5" l="1"/>
  <c r="G12" i="4" l="1"/>
  <c r="G13" i="4"/>
  <c r="G11" i="4"/>
  <c r="G10" i="4"/>
  <c r="G9" i="4"/>
  <c r="G8" i="4"/>
  <c r="G15" i="4" l="1"/>
  <c r="F9" i="1" s="1"/>
  <c r="G9" i="1" s="1"/>
  <c r="G11" i="1" s="1"/>
  <c r="G12" i="1" s="1"/>
  <c r="G13" i="1" s="1"/>
  <c r="G23" i="6" s="1"/>
  <c r="E12" i="6" l="1"/>
  <c r="E16" i="6"/>
  <c r="E20" i="6"/>
  <c r="E13" i="6"/>
  <c r="E17" i="6"/>
  <c r="E21" i="6"/>
  <c r="E14" i="6"/>
  <c r="E18" i="6"/>
  <c r="E10" i="6"/>
  <c r="G10" i="6" s="1"/>
  <c r="E11" i="6"/>
  <c r="E15" i="6"/>
  <c r="E19" i="6"/>
  <c r="G11" i="6" l="1"/>
  <c r="G12" i="6" s="1"/>
  <c r="G13" i="6" s="1"/>
  <c r="G14" i="6" s="1"/>
  <c r="G15" i="6" s="1"/>
  <c r="G16" i="6" s="1"/>
  <c r="G17" i="6" s="1"/>
  <c r="G18" i="6" s="1"/>
  <c r="G19" i="6" s="1"/>
  <c r="G20" i="6" s="1"/>
  <c r="G21" i="6" s="1"/>
</calcChain>
</file>

<file path=xl/sharedStrings.xml><?xml version="1.0" encoding="utf-8"?>
<sst xmlns="http://schemas.openxmlformats.org/spreadsheetml/2006/main" count="88" uniqueCount="76">
  <si>
    <t>L</t>
  </si>
  <si>
    <t>H</t>
  </si>
  <si>
    <t>05.105.0145-A</t>
  </si>
  <si>
    <t>05.105.0146-A</t>
  </si>
  <si>
    <t>19.004.0045-C</t>
  </si>
  <si>
    <t>19.004.0045-E</t>
  </si>
  <si>
    <t>19.011.0019-C</t>
  </si>
  <si>
    <t>19.011.0019-E</t>
  </si>
  <si>
    <t xml:space="preserve">COMPOSIÇÃO DE 01 EQUIIPE DE TOPOGRAFIA PARA ATENDER.A SECRETARIA DE OBRAS </t>
  </si>
  <si>
    <t xml:space="preserve">ITEM </t>
  </si>
  <si>
    <t xml:space="preserve">CODIGO </t>
  </si>
  <si>
    <t xml:space="preserve">DESCRIÇÃO </t>
  </si>
  <si>
    <t xml:space="preserve">QUANTIDADE </t>
  </si>
  <si>
    <t>UN.</t>
  </si>
  <si>
    <t xml:space="preserve">R$ TOTAL </t>
  </si>
  <si>
    <t xml:space="preserve">R$ UNIT </t>
  </si>
  <si>
    <t>ESTACAO TOTAL,COM PRECISAO ANGULAR DE 1" A 2",ALCANCE MINIMO DE 500M SEM PRISMA,E ALCANCE MINIMO DE 3000M COM UM PRISMA,</t>
  </si>
  <si>
    <t>MAO DE OBRA DE AUXILIAR DE TOPOGRAFIA</t>
  </si>
  <si>
    <t xml:space="preserve">MAO DE OBRA DE TOPOGRAFO A </t>
  </si>
  <si>
    <t>MÊS</t>
  </si>
  <si>
    <t>VEICULO DE PASSEIO,5 PASSAGEIROS,MOTOR BICOMBUSTIVEL (GASOLINA E ALCOOL) DE 1.0 LITRO,EXCLUSIVE MOTORISTA(CP)</t>
  </si>
  <si>
    <t>VEICULO DE PASSEIO,5 PASSAGEIROS,MOTOR BICOMBUSTIVEL (GASOLINA E ALCOOL) DE 1.0 LITRO,EXCLUSIVE MOTORISTA (CI)</t>
  </si>
  <si>
    <t>QUANTIDADE ESTIMADA DE HORAS PRODUTIVAS/ MÊS</t>
  </si>
  <si>
    <t>QUANTIDADE ESTIMADA DE HORAS IMPRODUTIVAS/ MÊS</t>
  </si>
  <si>
    <t xml:space="preserve">QUANTIDADE DE PROFISSIONAIS NECESSÁRIOS POR EQUIPE </t>
  </si>
  <si>
    <t xml:space="preserve">COMPOSIÇÃO DO CUSTO UNITÁRIO DA EQUIPE DE TOPOGRAFIA COM MEMÓRIA DE CÁLCULO </t>
  </si>
  <si>
    <t xml:space="preserve">QUANTIDADE ESTIMADA DE HORAS IMPRODUTIVAS/ MÊS ( FORA DO CAMPO) </t>
  </si>
  <si>
    <t xml:space="preserve">SECRETARIAMUNICIPAL DE OBRAS SERVIÇOS PÚBLICOS E URBANISMO </t>
  </si>
  <si>
    <t>QUANT.</t>
  </si>
  <si>
    <t>R$ UNIT</t>
  </si>
  <si>
    <t>PREFEITURA MUNICIPAL DE QUISSAMÃ</t>
  </si>
  <si>
    <t>COMP 01</t>
  </si>
  <si>
    <t xml:space="preserve">UNIDADE </t>
  </si>
  <si>
    <t>LOCAÇÃO DE EQUIPE DE TOPOGRAFIA</t>
  </si>
  <si>
    <t>UNXMÊS</t>
  </si>
  <si>
    <t xml:space="preserve">SUB TOTAL </t>
  </si>
  <si>
    <t xml:space="preserve">BDI APLICADO </t>
  </si>
  <si>
    <t xml:space="preserve">TOTAL </t>
  </si>
  <si>
    <t>República Federativa do Brasil – Estado do Rio de Janeiro</t>
  </si>
  <si>
    <t>Prefeitura Municipal de Quissamã</t>
  </si>
  <si>
    <t>Rua Conde Araruama, n° 425 – Quissamã - RJ</t>
  </si>
  <si>
    <t>Composição de BDI</t>
  </si>
  <si>
    <t>Data Base: SETEMBRO /2019</t>
  </si>
  <si>
    <t>Item componente do BDI</t>
  </si>
  <si>
    <t xml:space="preserve">Valores Propostos </t>
  </si>
  <si>
    <t>Tributos</t>
  </si>
  <si>
    <t>%</t>
  </si>
  <si>
    <t>AC</t>
  </si>
  <si>
    <t>Administração Central</t>
  </si>
  <si>
    <t>PIS</t>
  </si>
  <si>
    <t>R</t>
  </si>
  <si>
    <t>Riscos</t>
  </si>
  <si>
    <t>COFINS</t>
  </si>
  <si>
    <t>S + G</t>
  </si>
  <si>
    <t>Seguro e Garantia</t>
  </si>
  <si>
    <t>ISS</t>
  </si>
  <si>
    <t>DF</t>
  </si>
  <si>
    <t>Despesas Financeiras</t>
  </si>
  <si>
    <t>Total</t>
  </si>
  <si>
    <t>Lucro</t>
  </si>
  <si>
    <t xml:space="preserve">I </t>
  </si>
  <si>
    <t>Tributos (PIS, COFINS e ISS)</t>
  </si>
  <si>
    <t>BDI %=</t>
  </si>
  <si>
    <t>Esta planilha foi elaborada conforme equação para cálculo do percentual do BDI recomendada pelo relatório do acórdão TCU – 2369/2011 e TCU – 2622/2013, conforme abaixo ilustrado.</t>
  </si>
  <si>
    <t xml:space="preserve"> A METODOLOGIA DE CÁLCULO DE HORAS DO CATÁLOGO EMOP EM CONSONÂNCIA COM O TCE0-RJ ADOTA A PREVISÃO DE 176 HORAS MENSAIS PARA CONTRATAÇÃO DE MÃO DE OBRA </t>
  </si>
  <si>
    <t xml:space="preserve">SECRETARIA MUNICIPAL DE OBRAS SERVIÇOS PÚBLICOS E URBANISMO </t>
  </si>
  <si>
    <t xml:space="preserve">CONTRATAÇÃO DE SERVIÇOS DE EQUIPE DE TOPOGRAFIA </t>
  </si>
  <si>
    <t xml:space="preserve">CONTRATAÇÃO  DE EQUIPE DE TOPOGRAFIA COMPOSTA POR TOPOGRAFO AUXILIAR DE TOPOGRAFIA , ESTAÇÃO TOTAL , VEICULO PARA DESLOCAMENTO </t>
  </si>
  <si>
    <t xml:space="preserve">CRONOGRAMA DE DESEMBOLSO MÁXIMO </t>
  </si>
  <si>
    <t xml:space="preserve">ETAPA </t>
  </si>
  <si>
    <t xml:space="preserve">MÊS </t>
  </si>
  <si>
    <t xml:space="preserve">% ETAPA </t>
  </si>
  <si>
    <t xml:space="preserve">R$ ETAPA </t>
  </si>
  <si>
    <t xml:space="preserve">% ACUM </t>
  </si>
  <si>
    <t xml:space="preserve">R$ ACUM </t>
  </si>
  <si>
    <t>CUSTO MESNAL POR EQUIPE DE TOPografia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</si>
</sst>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44" fontId="0" fillId="0" borderId="0" xfId="2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/>
    </xf>
    <xf numFmtId="44" fontId="0" fillId="0" borderId="1" xfId="2" applyFont="1" applyBorder="1" applyAlignment="1">
      <alignment vertical="center"/>
    </xf>
    <xf numFmtId="1" fontId="0" fillId="0" borderId="1" xfId="0" applyNumberFormat="1" applyBorder="1" applyAlignment="1">
      <alignment horizontal="justify" vertical="justify"/>
    </xf>
    <xf numFmtId="1" fontId="0" fillId="0" borderId="1" xfId="0" applyNumberFormat="1" applyBorder="1"/>
    <xf numFmtId="1" fontId="2" fillId="0" borderId="1" xfId="0" applyNumberFormat="1" applyFont="1" applyBorder="1" applyAlignment="1">
      <alignment horizontal="justify" vertical="justify"/>
    </xf>
    <xf numFmtId="0" fontId="0" fillId="0" borderId="0" xfId="0" applyAlignment="1">
      <alignment horizontal="left" vertical="top"/>
    </xf>
    <xf numFmtId="0" fontId="0" fillId="2" borderId="0" xfId="0" applyFill="1"/>
    <xf numFmtId="44" fontId="0" fillId="2" borderId="0" xfId="0" applyNumberFormat="1" applyFill="1"/>
    <xf numFmtId="0" fontId="0" fillId="3" borderId="0" xfId="0" applyFill="1"/>
    <xf numFmtId="0" fontId="0" fillId="2" borderId="0" xfId="0" applyFill="1" applyAlignment="1">
      <alignment horizontal="center"/>
    </xf>
    <xf numFmtId="43" fontId="0" fillId="2" borderId="0" xfId="1" applyFont="1" applyFill="1"/>
    <xf numFmtId="0" fontId="5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3" fillId="0" borderId="0" xfId="3"/>
    <xf numFmtId="0" fontId="3" fillId="0" borderId="0" xfId="3" applyAlignment="1">
      <alignment horizontal="center"/>
    </xf>
    <xf numFmtId="0" fontId="7" fillId="4" borderId="9" xfId="3" applyFont="1" applyFill="1" applyBorder="1" applyAlignment="1">
      <alignment horizontal="center" vertical="center" wrapText="1"/>
    </xf>
    <xf numFmtId="0" fontId="7" fillId="4" borderId="10" xfId="3" applyFont="1" applyFill="1" applyBorder="1" applyAlignment="1">
      <alignment horizontal="center" vertical="center" wrapText="1"/>
    </xf>
    <xf numFmtId="0" fontId="3" fillId="0" borderId="11" xfId="3" applyBorder="1" applyAlignment="1">
      <alignment horizontal="center"/>
    </xf>
    <xf numFmtId="0" fontId="7" fillId="4" borderId="14" xfId="3" applyFont="1" applyFill="1" applyBorder="1" applyAlignment="1">
      <alignment horizontal="center"/>
    </xf>
    <xf numFmtId="2" fontId="3" fillId="0" borderId="15" xfId="3" applyNumberFormat="1" applyBorder="1" applyAlignment="1">
      <alignment horizontal="center" vertical="center"/>
    </xf>
    <xf numFmtId="0" fontId="3" fillId="0" borderId="16" xfId="3" applyBorder="1" applyAlignment="1">
      <alignment horizontal="center"/>
    </xf>
    <xf numFmtId="10" fontId="9" fillId="4" borderId="14" xfId="4" applyNumberFormat="1" applyFont="1" applyFill="1" applyBorder="1" applyAlignment="1">
      <alignment horizontal="center"/>
    </xf>
    <xf numFmtId="2" fontId="10" fillId="0" borderId="15" xfId="4" applyNumberFormat="1" applyFont="1" applyBorder="1" applyAlignment="1">
      <alignment horizontal="center" vertical="center"/>
    </xf>
    <xf numFmtId="0" fontId="7" fillId="4" borderId="17" xfId="3" applyFont="1" applyFill="1" applyBorder="1" applyAlignment="1">
      <alignment horizontal="center"/>
    </xf>
    <xf numFmtId="2" fontId="3" fillId="0" borderId="18" xfId="3" applyNumberFormat="1" applyBorder="1" applyAlignment="1">
      <alignment horizontal="center" vertical="center"/>
    </xf>
    <xf numFmtId="0" fontId="3" fillId="0" borderId="19" xfId="3" applyBorder="1" applyAlignment="1">
      <alignment horizontal="center" vertical="center"/>
    </xf>
    <xf numFmtId="0" fontId="7" fillId="0" borderId="6" xfId="3" applyFont="1" applyBorder="1" applyAlignment="1">
      <alignment horizontal="center"/>
    </xf>
    <xf numFmtId="0" fontId="11" fillId="0" borderId="0" xfId="3" applyFont="1" applyAlignment="1">
      <alignment vertical="center" wrapText="1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44" fontId="0" fillId="0" borderId="1" xfId="0" applyNumberFormat="1" applyBorder="1"/>
    <xf numFmtId="10" fontId="0" fillId="0" borderId="0" xfId="5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10" fontId="0" fillId="0" borderId="1" xfId="5" applyNumberFormat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0" fontId="0" fillId="0" borderId="12" xfId="5" applyNumberFormat="1" applyFont="1" applyBorder="1" applyAlignment="1">
      <alignment horizontal="center" vertical="center"/>
    </xf>
    <xf numFmtId="44" fontId="0" fillId="0" borderId="12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4" xfId="5" applyNumberFormat="1" applyFont="1" applyBorder="1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44" fontId="0" fillId="0" borderId="5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0" fontId="0" fillId="0" borderId="3" xfId="5" applyNumberFormat="1" applyFont="1" applyBorder="1" applyAlignment="1">
      <alignment horizontal="center" vertical="center"/>
    </xf>
    <xf numFmtId="9" fontId="0" fillId="0" borderId="1" xfId="5" applyFont="1" applyBorder="1"/>
    <xf numFmtId="0" fontId="0" fillId="0" borderId="0" xfId="0" applyAlignment="1">
      <alignment horizontal="center" wrapText="1"/>
    </xf>
    <xf numFmtId="0" fontId="3" fillId="0" borderId="0" xfId="3"/>
    <xf numFmtId="43" fontId="7" fillId="4" borderId="7" xfId="1" applyFont="1" applyFill="1" applyBorder="1" applyAlignment="1">
      <alignment horizontal="center" vertical="center"/>
    </xf>
    <xf numFmtId="43" fontId="7" fillId="4" borderId="8" xfId="1" applyFont="1" applyFill="1" applyBorder="1" applyAlignment="1">
      <alignment horizontal="center" vertical="center"/>
    </xf>
    <xf numFmtId="0" fontId="11" fillId="0" borderId="0" xfId="3" applyFont="1" applyAlignment="1">
      <alignment horizontal="left" vertical="center" wrapText="1"/>
    </xf>
    <xf numFmtId="0" fontId="3" fillId="0" borderId="1" xfId="3" applyBorder="1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3" fillId="0" borderId="15" xfId="3" applyBorder="1" applyAlignment="1">
      <alignment horizontal="center" vertical="center"/>
    </xf>
    <xf numFmtId="0" fontId="3" fillId="0" borderId="20" xfId="3" applyBorder="1" applyAlignment="1">
      <alignment horizontal="left" vertical="center"/>
    </xf>
    <xf numFmtId="0" fontId="3" fillId="0" borderId="20" xfId="3" applyBorder="1" applyAlignment="1">
      <alignment horizontal="center" vertical="center"/>
    </xf>
    <xf numFmtId="0" fontId="3" fillId="0" borderId="18" xfId="3" applyBorder="1" applyAlignment="1">
      <alignment horizontal="center" vertical="center"/>
    </xf>
    <xf numFmtId="0" fontId="8" fillId="0" borderId="0" xfId="3" applyFont="1" applyAlignment="1">
      <alignment horizontal="right"/>
    </xf>
    <xf numFmtId="0" fontId="3" fillId="0" borderId="0" xfId="3" applyAlignment="1">
      <alignment horizontal="center"/>
    </xf>
    <xf numFmtId="0" fontId="7" fillId="4" borderId="6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center" vertical="center"/>
    </xf>
    <xf numFmtId="0" fontId="3" fillId="0" borderId="12" xfId="3" applyBorder="1" applyAlignment="1">
      <alignment horizontal="left" vertical="center"/>
    </xf>
    <xf numFmtId="0" fontId="3" fillId="0" borderId="12" xfId="3" applyBorder="1" applyAlignment="1">
      <alignment horizontal="center" vertical="center"/>
    </xf>
    <xf numFmtId="0" fontId="3" fillId="0" borderId="13" xfId="3" applyBorder="1" applyAlignment="1">
      <alignment horizontal="center" vertical="center"/>
    </xf>
    <xf numFmtId="0" fontId="7" fillId="0" borderId="3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center" wrapText="1"/>
    </xf>
    <xf numFmtId="0" fontId="6" fillId="0" borderId="2" xfId="3" applyFont="1" applyBorder="1" applyAlignment="1">
      <alignment horizontal="center" vertical="top" wrapText="1"/>
    </xf>
  </cellXfs>
  <cellStyles count="6">
    <cellStyle name="Moeda" xfId="2" builtinId="4"/>
    <cellStyle name="Normal" xfId="0" builtinId="0"/>
    <cellStyle name="Normal 2" xfId="3"/>
    <cellStyle name="Porcentagem" xfId="5" builtinId="5"/>
    <cellStyle name="Porcentagem 2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161912</xdr:colOff>
      <xdr:row>2</xdr:row>
      <xdr:rowOff>15180</xdr:rowOff>
    </xdr:from>
    <xdr:to>
      <xdr:col>0</xdr:col>
      <xdr:colOff>696370</xdr:colOff>
      <xdr:row>4</xdr:row>
      <xdr:rowOff>162849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40DDF6CC-7BAB-4543-B933-306EB6F53B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2" y="419961"/>
          <a:ext cx="534458" cy="5524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22</xdr:row>
      <xdr:rowOff>19050</xdr:rowOff>
    </xdr:from>
    <xdr:to>
      <xdr:col>6</xdr:col>
      <xdr:colOff>75965</xdr:colOff>
      <xdr:row>23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FDB23E2-6955-6A4C-92C9-21D261B2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035550"/>
          <a:ext cx="4209815" cy="476250"/>
        </a:xfrm>
        <a:prstGeom prst="rect">
          <a:avLst/>
        </a:prstGeom>
      </xdr:spPr>
    </xdr:pic>
    <xdr:clientData/>
  </xdr:twoCellAnchor>
  <xdr:twoCellAnchor>
    <xdr:from>
      <xdr:col>2</xdr:col>
      <xdr:colOff>2170642</xdr:colOff>
      <xdr:row>0</xdr:row>
      <xdr:rowOff>28575</xdr:rowOff>
    </xdr:from>
    <xdr:to>
      <xdr:col>2</xdr:col>
      <xdr:colOff>2733675</xdr:colOff>
      <xdr:row>0</xdr:row>
      <xdr:rowOff>581025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9B520DB-4CE0-E24C-83EB-2145A38420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42" y="28575"/>
          <a:ext cx="4233" cy="5524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4</xdr:col>
      <xdr:colOff>390525</xdr:colOff>
      <xdr:row>0</xdr:row>
      <xdr:rowOff>19050</xdr:rowOff>
    </xdr:from>
    <xdr:to>
      <xdr:col>5</xdr:col>
      <xdr:colOff>343958</xdr:colOff>
      <xdr:row>0</xdr:row>
      <xdr:rowOff>571500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2A239AB6-1B94-BE44-A885-C3EBF4CEDD6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4525" y="19050"/>
          <a:ext cx="651933" cy="5524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652516</xdr:colOff>
      <xdr:row>3</xdr:row>
      <xdr:rowOff>146050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9BFCF00B-0D3A-1042-AFCF-F0AA317BEF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3200"/>
          <a:ext cx="652516" cy="5524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view="pageBreakPreview" zoomScale="125" zoomScaleNormal="251" workbookViewId="0">
      <selection activeCell="F13" sqref="F13"/>
    </sheetView>
  </sheetViews>
  <sheetFormatPr defaultColWidth="11" defaultRowHeight="15.75" x14ac:dyDescent="0.25"/>
  <cols>
    <col min="3" max="3" width="35" customWidth="1"/>
    <col min="5" max="5" width="12.875" customWidth="1"/>
    <col min="6" max="6" width="13.125" bestFit="1" customWidth="1"/>
    <col min="7" max="7" width="14.125" bestFit="1" customWidth="1"/>
  </cols>
  <sheetData>
    <row r="3" spans="1:7" x14ac:dyDescent="0.25">
      <c r="B3" t="s">
        <v>27</v>
      </c>
    </row>
    <row r="4" spans="1:7" x14ac:dyDescent="0.25">
      <c r="B4" t="s">
        <v>30</v>
      </c>
    </row>
    <row r="5" spans="1:7" x14ac:dyDescent="0.25">
      <c r="B5" s="54" t="s">
        <v>67</v>
      </c>
      <c r="C5" s="54"/>
      <c r="D5" s="54"/>
      <c r="E5" s="54"/>
    </row>
    <row r="6" spans="1:7" ht="38.1" customHeight="1" x14ac:dyDescent="0.25">
      <c r="B6" s="54"/>
      <c r="C6" s="54"/>
      <c r="D6" s="54"/>
      <c r="E6" s="54"/>
    </row>
    <row r="8" spans="1:7" x14ac:dyDescent="0.25">
      <c r="A8" s="14" t="s">
        <v>9</v>
      </c>
      <c r="B8" s="14" t="s">
        <v>10</v>
      </c>
      <c r="C8" s="14" t="s">
        <v>11</v>
      </c>
      <c r="D8" s="14" t="s">
        <v>32</v>
      </c>
      <c r="E8" s="14" t="s">
        <v>28</v>
      </c>
      <c r="F8" s="14" t="s">
        <v>29</v>
      </c>
      <c r="G8" s="14" t="s">
        <v>14</v>
      </c>
    </row>
    <row r="9" spans="1:7" x14ac:dyDescent="0.25">
      <c r="A9" s="15">
        <v>1</v>
      </c>
      <c r="B9" s="12" t="s">
        <v>31</v>
      </c>
      <c r="C9" s="12" t="s">
        <v>33</v>
      </c>
      <c r="D9" s="12" t="s">
        <v>34</v>
      </c>
      <c r="E9" s="16">
        <v>24</v>
      </c>
      <c r="F9" s="13">
        <f>'COMPOSIÇÃO '!G15</f>
        <v>10317.039999999999</v>
      </c>
      <c r="G9" s="13">
        <f>F9*E9</f>
        <v>247608.95999999996</v>
      </c>
    </row>
    <row r="11" spans="1:7" x14ac:dyDescent="0.25">
      <c r="E11" s="5" t="s">
        <v>35</v>
      </c>
      <c r="F11" s="5"/>
      <c r="G11" s="37">
        <f>G9</f>
        <v>247608.95999999996</v>
      </c>
    </row>
    <row r="12" spans="1:7" x14ac:dyDescent="0.25">
      <c r="E12" s="5" t="s">
        <v>36</v>
      </c>
      <c r="F12" s="53">
        <f>(BDI!B17/100)</f>
        <v>0.14999766825649186</v>
      </c>
      <c r="G12" s="37">
        <f>G11*F12</f>
        <v>37140.766639414956</v>
      </c>
    </row>
    <row r="13" spans="1:7" x14ac:dyDescent="0.25">
      <c r="E13" s="5" t="s">
        <v>37</v>
      </c>
      <c r="F13" s="5"/>
      <c r="G13" s="37">
        <f>G12+G11</f>
        <v>284749.7266394149</v>
      </c>
    </row>
  </sheetData>
  <mergeCells count="1">
    <mergeCell ref="B5:E6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view="pageBreakPreview" topLeftCell="B10" zoomScale="60" zoomScaleNormal="75" workbookViewId="0">
      <selection activeCell="G15" sqref="G15"/>
    </sheetView>
  </sheetViews>
  <sheetFormatPr defaultColWidth="11" defaultRowHeight="15.75" x14ac:dyDescent="0.25"/>
  <cols>
    <col min="1" max="1" width="10.375" style="2" customWidth="1"/>
    <col min="2" max="2" width="13.5" bestFit="1" customWidth="1"/>
    <col min="3" max="3" width="52.375" style="1" customWidth="1"/>
    <col min="4" max="4" width="10.875" style="2"/>
    <col min="5" max="5" width="12.875" style="2" bestFit="1" customWidth="1"/>
    <col min="6" max="6" width="15.375" style="3" bestFit="1" customWidth="1"/>
    <col min="7" max="7" width="15.75" style="3" bestFit="1" customWidth="1"/>
  </cols>
  <sheetData>
    <row r="2" spans="1:8" ht="31.5" x14ac:dyDescent="0.25">
      <c r="C2" s="1" t="s">
        <v>25</v>
      </c>
    </row>
    <row r="5" spans="1:8" x14ac:dyDescent="0.25">
      <c r="C5" s="2" t="s">
        <v>8</v>
      </c>
    </row>
    <row r="7" spans="1:8" x14ac:dyDescent="0.25">
      <c r="A7" s="4" t="s">
        <v>9</v>
      </c>
      <c r="B7" s="5" t="s">
        <v>10</v>
      </c>
      <c r="C7" s="6" t="s">
        <v>11</v>
      </c>
      <c r="D7" s="4" t="s">
        <v>13</v>
      </c>
      <c r="E7" s="4" t="s">
        <v>12</v>
      </c>
      <c r="F7" s="7" t="s">
        <v>15</v>
      </c>
      <c r="G7" s="7" t="s">
        <v>14</v>
      </c>
    </row>
    <row r="8" spans="1:8" ht="47.25" x14ac:dyDescent="0.25">
      <c r="A8" s="4">
        <v>1</v>
      </c>
      <c r="B8" s="5" t="s">
        <v>7</v>
      </c>
      <c r="C8" s="8" t="s">
        <v>16</v>
      </c>
      <c r="D8" s="4" t="s">
        <v>1</v>
      </c>
      <c r="E8" s="4">
        <v>120</v>
      </c>
      <c r="F8" s="7">
        <v>0.66</v>
      </c>
      <c r="G8" s="7">
        <f>F8*E8</f>
        <v>79.2</v>
      </c>
      <c r="H8" t="s">
        <v>22</v>
      </c>
    </row>
    <row r="9" spans="1:8" ht="47.25" x14ac:dyDescent="0.25">
      <c r="A9" s="4">
        <v>2</v>
      </c>
      <c r="B9" s="5" t="s">
        <v>6</v>
      </c>
      <c r="C9" s="8" t="s">
        <v>16</v>
      </c>
      <c r="D9" s="4" t="s">
        <v>1</v>
      </c>
      <c r="E9" s="4">
        <v>56</v>
      </c>
      <c r="F9" s="7">
        <v>0.97</v>
      </c>
      <c r="G9" s="7">
        <f>F9*E9</f>
        <v>54.32</v>
      </c>
      <c r="H9" t="s">
        <v>26</v>
      </c>
    </row>
    <row r="10" spans="1:8" x14ac:dyDescent="0.25">
      <c r="A10" s="4">
        <v>3</v>
      </c>
      <c r="B10" s="5" t="s">
        <v>3</v>
      </c>
      <c r="C10" s="6" t="s">
        <v>17</v>
      </c>
      <c r="D10" s="4" t="s">
        <v>19</v>
      </c>
      <c r="E10" s="4">
        <v>1</v>
      </c>
      <c r="F10" s="7">
        <v>2518.56</v>
      </c>
      <c r="G10" s="7">
        <f>F10*E10</f>
        <v>2518.56</v>
      </c>
      <c r="H10" t="s">
        <v>24</v>
      </c>
    </row>
    <row r="11" spans="1:8" x14ac:dyDescent="0.25">
      <c r="A11" s="4">
        <v>4</v>
      </c>
      <c r="B11" s="5" t="s">
        <v>2</v>
      </c>
      <c r="C11" s="6" t="s">
        <v>18</v>
      </c>
      <c r="D11" s="4" t="s">
        <v>19</v>
      </c>
      <c r="E11" s="4">
        <v>1</v>
      </c>
      <c r="F11" s="7">
        <v>4572.4799999999996</v>
      </c>
      <c r="G11" s="7">
        <f>F11*E11</f>
        <v>4572.4799999999996</v>
      </c>
      <c r="H11" t="s">
        <v>24</v>
      </c>
    </row>
    <row r="12" spans="1:8" ht="45.95" customHeight="1" x14ac:dyDescent="0.25">
      <c r="A12" s="4">
        <v>5</v>
      </c>
      <c r="B12" s="9" t="s">
        <v>4</v>
      </c>
      <c r="C12" s="8" t="s">
        <v>20</v>
      </c>
      <c r="D12" s="4" t="s">
        <v>1</v>
      </c>
      <c r="E12" s="4">
        <v>56</v>
      </c>
      <c r="F12" s="7">
        <v>44.53</v>
      </c>
      <c r="G12" s="7">
        <f t="shared" ref="G12:G13" si="0">F12*E12</f>
        <v>2493.6800000000003</v>
      </c>
      <c r="H12" t="s">
        <v>22</v>
      </c>
    </row>
    <row r="13" spans="1:8" ht="47.25" x14ac:dyDescent="0.25">
      <c r="A13" s="4">
        <v>6</v>
      </c>
      <c r="B13" s="5" t="s">
        <v>5</v>
      </c>
      <c r="C13" s="10" t="s">
        <v>21</v>
      </c>
      <c r="D13" s="4" t="s">
        <v>1</v>
      </c>
      <c r="E13" s="4">
        <v>120</v>
      </c>
      <c r="F13" s="7">
        <v>4.99</v>
      </c>
      <c r="G13" s="7">
        <f t="shared" si="0"/>
        <v>598.80000000000007</v>
      </c>
      <c r="H13" t="s">
        <v>23</v>
      </c>
    </row>
    <row r="15" spans="1:8" x14ac:dyDescent="0.25">
      <c r="D15" s="11" t="s">
        <v>75</v>
      </c>
      <c r="G15" s="3">
        <f>SUM(G8:G13)</f>
        <v>10317.039999999999</v>
      </c>
    </row>
    <row r="17" spans="3:3" ht="63" x14ac:dyDescent="0.25">
      <c r="C17" s="1" t="s">
        <v>64</v>
      </c>
    </row>
  </sheetData>
  <pageMargins left="0.511811024" right="0.511811024" top="0.78740157499999996" bottom="0.78740157499999996" header="0.31496062000000002" footer="0.31496062000000002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view="pageBreakPreview" topLeftCell="A10" zoomScale="218" zoomScaleNormal="115" workbookViewId="0">
      <selection activeCell="B17" sqref="B17:D17"/>
    </sheetView>
  </sheetViews>
  <sheetFormatPr defaultColWidth="9.125" defaultRowHeight="15" x14ac:dyDescent="0.25"/>
  <cols>
    <col min="1" max="8" width="9.125" style="19"/>
    <col min="9" max="9" width="9.125" style="20"/>
    <col min="10" max="16384" width="9.125" style="19"/>
  </cols>
  <sheetData>
    <row r="1" spans="1:11" s="18" customFormat="1" ht="53.25" customHeight="1" x14ac:dyDescent="0.15">
      <c r="A1" s="76" t="s">
        <v>38</v>
      </c>
      <c r="B1" s="76"/>
      <c r="C1" s="76"/>
      <c r="D1" s="76"/>
      <c r="E1" s="76"/>
      <c r="F1" s="76"/>
      <c r="G1" s="76"/>
      <c r="H1" s="76"/>
      <c r="I1" s="76"/>
      <c r="J1" s="76"/>
      <c r="K1" s="17"/>
    </row>
    <row r="2" spans="1:11" s="18" customFormat="1" ht="9" customHeight="1" x14ac:dyDescent="0.25">
      <c r="A2" s="77" t="s">
        <v>39</v>
      </c>
      <c r="B2" s="77"/>
      <c r="C2" s="77"/>
      <c r="D2" s="77"/>
      <c r="E2" s="77"/>
      <c r="F2" s="77"/>
      <c r="G2" s="77"/>
      <c r="H2" s="77"/>
      <c r="I2" s="77"/>
      <c r="J2" s="77"/>
      <c r="K2" s="17"/>
    </row>
    <row r="3" spans="1:11" s="18" customFormat="1" ht="25.5" customHeight="1" x14ac:dyDescent="0.25">
      <c r="A3" s="78" t="s">
        <v>40</v>
      </c>
      <c r="B3" s="78"/>
      <c r="C3" s="78"/>
      <c r="D3" s="78"/>
      <c r="E3" s="78"/>
      <c r="F3" s="78"/>
      <c r="G3" s="78"/>
      <c r="H3" s="78"/>
      <c r="I3" s="78"/>
      <c r="J3" s="78"/>
      <c r="K3" s="17"/>
    </row>
    <row r="4" spans="1:11" ht="1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1" ht="26.25" customHeight="1" thickBot="1" x14ac:dyDescent="0.3">
      <c r="A5" s="80"/>
      <c r="B5" s="80"/>
      <c r="C5" s="80"/>
      <c r="D5" s="80"/>
      <c r="E5" s="80"/>
      <c r="F5" s="80"/>
      <c r="G5" s="80"/>
      <c r="H5" s="80"/>
      <c r="I5" s="80"/>
      <c r="J5" s="80"/>
    </row>
    <row r="6" spans="1:11" ht="15.75" thickBot="1" x14ac:dyDescent="0.3">
      <c r="A6" s="73" t="s">
        <v>41</v>
      </c>
      <c r="B6" s="74"/>
      <c r="C6" s="74"/>
      <c r="D6" s="74"/>
      <c r="E6" s="74"/>
      <c r="F6" s="74"/>
      <c r="G6" s="74"/>
      <c r="H6" s="74"/>
      <c r="I6" s="74"/>
      <c r="J6" s="75"/>
    </row>
    <row r="7" spans="1:11" ht="12" customHeight="1" x14ac:dyDescent="0.25">
      <c r="A7" s="65" t="s">
        <v>42</v>
      </c>
      <c r="B7" s="65"/>
      <c r="C7" s="65"/>
      <c r="D7" s="65"/>
      <c r="E7" s="65"/>
      <c r="F7" s="65"/>
      <c r="G7" s="65"/>
      <c r="H7" s="65"/>
      <c r="I7" s="65"/>
      <c r="J7" s="65"/>
    </row>
    <row r="8" spans="1:11" ht="12" customHeight="1" thickBot="1" x14ac:dyDescent="0.3">
      <c r="E8" s="66"/>
      <c r="F8" s="66"/>
      <c r="G8" s="66"/>
    </row>
    <row r="9" spans="1:11" ht="28.5" customHeight="1" thickBot="1" x14ac:dyDescent="0.3">
      <c r="A9" s="67" t="s">
        <v>43</v>
      </c>
      <c r="B9" s="68"/>
      <c r="C9" s="68"/>
      <c r="D9" s="68"/>
      <c r="E9" s="68" t="s">
        <v>44</v>
      </c>
      <c r="F9" s="68"/>
      <c r="G9" s="69"/>
      <c r="I9" s="21" t="s">
        <v>45</v>
      </c>
      <c r="J9" s="22" t="s">
        <v>46</v>
      </c>
    </row>
    <row r="10" spans="1:11" x14ac:dyDescent="0.25">
      <c r="A10" s="23" t="s">
        <v>47</v>
      </c>
      <c r="B10" s="70" t="s">
        <v>48</v>
      </c>
      <c r="C10" s="70"/>
      <c r="D10" s="70"/>
      <c r="E10" s="71">
        <v>5.0000000000000001E-3</v>
      </c>
      <c r="F10" s="71"/>
      <c r="G10" s="72"/>
      <c r="I10" s="24" t="s">
        <v>49</v>
      </c>
      <c r="J10" s="25">
        <v>0.65</v>
      </c>
    </row>
    <row r="11" spans="1:11" x14ac:dyDescent="0.25">
      <c r="A11" s="26" t="s">
        <v>50</v>
      </c>
      <c r="B11" s="59" t="s">
        <v>51</v>
      </c>
      <c r="C11" s="59"/>
      <c r="D11" s="59"/>
      <c r="E11" s="60">
        <v>0</v>
      </c>
      <c r="F11" s="60"/>
      <c r="G11" s="61"/>
      <c r="I11" s="27" t="s">
        <v>52</v>
      </c>
      <c r="J11" s="28">
        <v>3</v>
      </c>
    </row>
    <row r="12" spans="1:11" x14ac:dyDescent="0.25">
      <c r="A12" s="26" t="s">
        <v>53</v>
      </c>
      <c r="B12" s="59" t="s">
        <v>54</v>
      </c>
      <c r="C12" s="59"/>
      <c r="D12" s="59"/>
      <c r="E12" s="60">
        <v>5.0000000000000001E-3</v>
      </c>
      <c r="F12" s="60"/>
      <c r="G12" s="61"/>
      <c r="I12" s="24" t="s">
        <v>55</v>
      </c>
      <c r="J12" s="25">
        <v>5</v>
      </c>
    </row>
    <row r="13" spans="1:11" ht="15.75" thickBot="1" x14ac:dyDescent="0.3">
      <c r="A13" s="26" t="s">
        <v>56</v>
      </c>
      <c r="B13" s="59" t="s">
        <v>57</v>
      </c>
      <c r="C13" s="59"/>
      <c r="D13" s="59"/>
      <c r="E13" s="60">
        <v>4.0000000000000001E-3</v>
      </c>
      <c r="F13" s="60"/>
      <c r="G13" s="61"/>
      <c r="I13" s="29" t="s">
        <v>58</v>
      </c>
      <c r="J13" s="30">
        <f>SUM(J10:J12)</f>
        <v>8.65</v>
      </c>
    </row>
    <row r="14" spans="1:11" x14ac:dyDescent="0.25">
      <c r="A14" s="26" t="s">
        <v>0</v>
      </c>
      <c r="B14" s="59" t="s">
        <v>59</v>
      </c>
      <c r="C14" s="59"/>
      <c r="D14" s="59"/>
      <c r="E14" s="60">
        <v>7.0000000000000007E-2</v>
      </c>
      <c r="F14" s="60"/>
      <c r="G14" s="61"/>
    </row>
    <row r="15" spans="1:11" ht="15.75" thickBot="1" x14ac:dyDescent="0.3">
      <c r="A15" s="31" t="s">
        <v>60</v>
      </c>
      <c r="B15" s="62" t="s">
        <v>61</v>
      </c>
      <c r="C15" s="62"/>
      <c r="D15" s="62"/>
      <c r="E15" s="63">
        <v>5.6500000000000002E-2</v>
      </c>
      <c r="F15" s="63"/>
      <c r="G15" s="64"/>
    </row>
    <row r="16" spans="1:11" ht="15.75" thickBot="1" x14ac:dyDescent="0.3">
      <c r="B16" s="55"/>
      <c r="C16" s="55"/>
      <c r="D16" s="55"/>
      <c r="E16" s="55"/>
      <c r="F16" s="55"/>
      <c r="G16" s="55"/>
    </row>
    <row r="17" spans="1:10" ht="15.75" thickBot="1" x14ac:dyDescent="0.3">
      <c r="A17" s="32" t="s">
        <v>62</v>
      </c>
      <c r="B17" s="56">
        <f>((((1+SUM(E10:G12))*(1+E13)*(1+E14))/(1-E15))-1)*100</f>
        <v>14.999766825649186</v>
      </c>
      <c r="C17" s="56"/>
      <c r="D17" s="57"/>
      <c r="E17" s="55"/>
      <c r="F17" s="55"/>
      <c r="G17" s="55"/>
    </row>
    <row r="18" spans="1:10" x14ac:dyDescent="0.25">
      <c r="B18" s="55"/>
      <c r="C18" s="55"/>
      <c r="D18" s="55"/>
      <c r="E18" s="55"/>
      <c r="F18" s="55"/>
      <c r="G18" s="55"/>
    </row>
    <row r="19" spans="1:10" ht="15" customHeight="1" x14ac:dyDescent="0.25">
      <c r="A19" s="58" t="s">
        <v>63</v>
      </c>
      <c r="B19" s="58"/>
      <c r="C19" s="58"/>
      <c r="D19" s="58"/>
      <c r="E19" s="58"/>
      <c r="F19" s="58"/>
      <c r="G19" s="58"/>
      <c r="H19" s="58"/>
      <c r="I19" s="58"/>
      <c r="J19" s="58"/>
    </row>
    <row r="20" spans="1:10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25">
      <c r="A21" s="33"/>
      <c r="B21" s="33"/>
      <c r="C21" s="33"/>
      <c r="D21" s="33"/>
      <c r="E21" s="33"/>
      <c r="F21" s="33"/>
      <c r="G21" s="33"/>
      <c r="H21" s="33"/>
      <c r="I21" s="34"/>
      <c r="J21" s="33"/>
    </row>
    <row r="22" spans="1:10" x14ac:dyDescent="0.25">
      <c r="E22" s="55"/>
      <c r="F22" s="55"/>
      <c r="G22" s="55"/>
    </row>
    <row r="23" spans="1:10" x14ac:dyDescent="0.25">
      <c r="E23" s="55"/>
      <c r="F23" s="55"/>
      <c r="G23" s="55"/>
    </row>
    <row r="24" spans="1:10" ht="58.5" customHeight="1" x14ac:dyDescent="0.25">
      <c r="H24" s="35"/>
      <c r="I24" s="36"/>
    </row>
  </sheetData>
  <mergeCells count="31">
    <mergeCell ref="A6:J6"/>
    <mergeCell ref="A1:J1"/>
    <mergeCell ref="A2:J2"/>
    <mergeCell ref="A3:J3"/>
    <mergeCell ref="A4:J4"/>
    <mergeCell ref="A5:J5"/>
    <mergeCell ref="A7:J7"/>
    <mergeCell ref="E8:G8"/>
    <mergeCell ref="A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E23:G23"/>
    <mergeCell ref="B17:D17"/>
    <mergeCell ref="E17:G17"/>
    <mergeCell ref="B18:D18"/>
    <mergeCell ref="E18:G18"/>
    <mergeCell ref="A19:J20"/>
    <mergeCell ref="E22:G22"/>
  </mergeCells>
  <pageMargins left="0.51181102362204722" right="0.51181102362204722" top="0.78740157480314965" bottom="0.78740157480314965" header="0.31496062992125984" footer="0.31496062992125984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3"/>
  <sheetViews>
    <sheetView topLeftCell="A21" zoomScale="189" workbookViewId="0">
      <selection activeCell="F23" sqref="F23:G23"/>
    </sheetView>
  </sheetViews>
  <sheetFormatPr defaultColWidth="11" defaultRowHeight="15.75" x14ac:dyDescent="0.25"/>
  <cols>
    <col min="2" max="3" width="10.875" style="2"/>
    <col min="4" max="4" width="10.875" style="38"/>
    <col min="5" max="5" width="13.125" style="39" bestFit="1" customWidth="1"/>
    <col min="6" max="6" width="10.875" style="38"/>
    <col min="7" max="7" width="14.125" style="39" bestFit="1" customWidth="1"/>
  </cols>
  <sheetData>
    <row r="5" spans="2:7" x14ac:dyDescent="0.25">
      <c r="C5" s="50" t="s">
        <v>65</v>
      </c>
    </row>
    <row r="6" spans="2:7" x14ac:dyDescent="0.25">
      <c r="C6" s="51" t="s">
        <v>66</v>
      </c>
    </row>
    <row r="7" spans="2:7" x14ac:dyDescent="0.25">
      <c r="B7" s="51"/>
      <c r="C7" s="51" t="s">
        <v>68</v>
      </c>
    </row>
    <row r="8" spans="2:7" ht="16.5" thickBot="1" x14ac:dyDescent="0.3"/>
    <row r="9" spans="2:7" ht="16.5" thickBot="1" x14ac:dyDescent="0.3">
      <c r="B9" s="45" t="s">
        <v>69</v>
      </c>
      <c r="C9" s="46" t="s">
        <v>70</v>
      </c>
      <c r="D9" s="47" t="s">
        <v>71</v>
      </c>
      <c r="E9" s="48" t="s">
        <v>72</v>
      </c>
      <c r="F9" s="47" t="s">
        <v>73</v>
      </c>
      <c r="G9" s="49" t="s">
        <v>74</v>
      </c>
    </row>
    <row r="10" spans="2:7" x14ac:dyDescent="0.25">
      <c r="B10" s="42">
        <v>1</v>
      </c>
      <c r="C10" s="42">
        <f>1</f>
        <v>1</v>
      </c>
      <c r="D10" s="43">
        <v>8.2000000000000003E-2</v>
      </c>
      <c r="E10" s="44">
        <f>$G$23*D10</f>
        <v>23349.477584432025</v>
      </c>
      <c r="F10" s="43">
        <f>D10</f>
        <v>8.2000000000000003E-2</v>
      </c>
      <c r="G10" s="44">
        <f>E10</f>
        <v>23349.477584432025</v>
      </c>
    </row>
    <row r="11" spans="2:7" x14ac:dyDescent="0.25">
      <c r="B11" s="4">
        <v>2</v>
      </c>
      <c r="C11" s="4">
        <v>2</v>
      </c>
      <c r="D11" s="40">
        <v>8.2000000000000003E-2</v>
      </c>
      <c r="E11" s="41">
        <f t="shared" ref="E11:E21" si="0">$G$23*D11</f>
        <v>23349.477584432025</v>
      </c>
      <c r="F11" s="40">
        <f>D11+F10</f>
        <v>0.16400000000000001</v>
      </c>
      <c r="G11" s="41">
        <f>E11+G10</f>
        <v>46698.955168864049</v>
      </c>
    </row>
    <row r="12" spans="2:7" x14ac:dyDescent="0.25">
      <c r="B12" s="4">
        <v>3</v>
      </c>
      <c r="C12" s="4">
        <v>3</v>
      </c>
      <c r="D12" s="40">
        <v>9.1999999999999998E-2</v>
      </c>
      <c r="E12" s="41">
        <f t="shared" si="0"/>
        <v>26196.974850826169</v>
      </c>
      <c r="F12" s="40">
        <f t="shared" ref="F12:F21" si="1">D12+F11</f>
        <v>0.25600000000000001</v>
      </c>
      <c r="G12" s="41">
        <f t="shared" ref="G12:G21" si="2">E12+G11</f>
        <v>72895.930019690219</v>
      </c>
    </row>
    <row r="13" spans="2:7" x14ac:dyDescent="0.25">
      <c r="B13" s="4">
        <v>4</v>
      </c>
      <c r="C13" s="4">
        <v>4</v>
      </c>
      <c r="D13" s="40">
        <v>8.2000000000000003E-2</v>
      </c>
      <c r="E13" s="41">
        <f t="shared" si="0"/>
        <v>23349.477584432025</v>
      </c>
      <c r="F13" s="40">
        <f t="shared" si="1"/>
        <v>0.33800000000000002</v>
      </c>
      <c r="G13" s="41">
        <f t="shared" si="2"/>
        <v>96245.407604122243</v>
      </c>
    </row>
    <row r="14" spans="2:7" x14ac:dyDescent="0.25">
      <c r="B14" s="4">
        <v>5</v>
      </c>
      <c r="C14" s="4">
        <v>5</v>
      </c>
      <c r="D14" s="40">
        <v>8.2000000000000003E-2</v>
      </c>
      <c r="E14" s="41">
        <f t="shared" si="0"/>
        <v>23349.477584432025</v>
      </c>
      <c r="F14" s="40">
        <f t="shared" si="1"/>
        <v>0.42000000000000004</v>
      </c>
      <c r="G14" s="41">
        <f t="shared" si="2"/>
        <v>119594.88518855427</v>
      </c>
    </row>
    <row r="15" spans="2:7" x14ac:dyDescent="0.25">
      <c r="B15" s="4">
        <v>6</v>
      </c>
      <c r="C15" s="4">
        <v>6</v>
      </c>
      <c r="D15" s="40">
        <v>8.2000000000000003E-2</v>
      </c>
      <c r="E15" s="41">
        <f t="shared" si="0"/>
        <v>23349.477584432025</v>
      </c>
      <c r="F15" s="40">
        <f t="shared" si="1"/>
        <v>0.502</v>
      </c>
      <c r="G15" s="41">
        <f t="shared" si="2"/>
        <v>142944.36277298629</v>
      </c>
    </row>
    <row r="16" spans="2:7" x14ac:dyDescent="0.25">
      <c r="B16" s="4">
        <v>7</v>
      </c>
      <c r="C16" s="4">
        <v>7</v>
      </c>
      <c r="D16" s="40">
        <v>8.2000000000000003E-2</v>
      </c>
      <c r="E16" s="41">
        <f t="shared" si="0"/>
        <v>23349.477584432025</v>
      </c>
      <c r="F16" s="40">
        <f t="shared" si="1"/>
        <v>0.58399999999999996</v>
      </c>
      <c r="G16" s="41">
        <f t="shared" si="2"/>
        <v>166293.84035741832</v>
      </c>
    </row>
    <row r="17" spans="2:7" x14ac:dyDescent="0.25">
      <c r="B17" s="4">
        <v>8</v>
      </c>
      <c r="C17" s="4">
        <v>8</v>
      </c>
      <c r="D17" s="40">
        <v>8.2000000000000003E-2</v>
      </c>
      <c r="E17" s="41">
        <f t="shared" si="0"/>
        <v>23349.477584432025</v>
      </c>
      <c r="F17" s="40">
        <f t="shared" si="1"/>
        <v>0.66599999999999993</v>
      </c>
      <c r="G17" s="41">
        <f t="shared" si="2"/>
        <v>189643.31794185034</v>
      </c>
    </row>
    <row r="18" spans="2:7" x14ac:dyDescent="0.25">
      <c r="B18" s="4">
        <v>9</v>
      </c>
      <c r="C18" s="4">
        <v>9</v>
      </c>
      <c r="D18" s="40">
        <v>8.2000000000000003E-2</v>
      </c>
      <c r="E18" s="41">
        <f t="shared" si="0"/>
        <v>23349.477584432025</v>
      </c>
      <c r="F18" s="40">
        <f t="shared" si="1"/>
        <v>0.74799999999999989</v>
      </c>
      <c r="G18" s="41">
        <f t="shared" si="2"/>
        <v>212992.79552628237</v>
      </c>
    </row>
    <row r="19" spans="2:7" x14ac:dyDescent="0.25">
      <c r="B19" s="4">
        <v>10</v>
      </c>
      <c r="C19" s="4">
        <v>10</v>
      </c>
      <c r="D19" s="40">
        <v>8.2000000000000003E-2</v>
      </c>
      <c r="E19" s="41">
        <f t="shared" si="0"/>
        <v>23349.477584432025</v>
      </c>
      <c r="F19" s="40">
        <f t="shared" si="1"/>
        <v>0.82999999999999985</v>
      </c>
      <c r="G19" s="41">
        <f t="shared" si="2"/>
        <v>236342.27311071439</v>
      </c>
    </row>
    <row r="20" spans="2:7" x14ac:dyDescent="0.25">
      <c r="B20" s="4">
        <v>11</v>
      </c>
      <c r="C20" s="4">
        <v>11</v>
      </c>
      <c r="D20" s="40">
        <v>8.2000000000000003E-2</v>
      </c>
      <c r="E20" s="41">
        <f t="shared" si="0"/>
        <v>23349.477584432025</v>
      </c>
      <c r="F20" s="40">
        <f t="shared" si="1"/>
        <v>0.91199999999999981</v>
      </c>
      <c r="G20" s="41">
        <f t="shared" si="2"/>
        <v>259691.75069514642</v>
      </c>
    </row>
    <row r="21" spans="2:7" x14ac:dyDescent="0.25">
      <c r="B21" s="4">
        <v>12</v>
      </c>
      <c r="C21" s="4">
        <v>12</v>
      </c>
      <c r="D21" s="40">
        <v>8.7999999999999995E-2</v>
      </c>
      <c r="E21" s="41">
        <f t="shared" si="0"/>
        <v>25057.97594426851</v>
      </c>
      <c r="F21" s="40">
        <f t="shared" si="1"/>
        <v>0.99999999999999978</v>
      </c>
      <c r="G21" s="41">
        <f t="shared" si="2"/>
        <v>284749.7266394149</v>
      </c>
    </row>
    <row r="22" spans="2:7" ht="16.5" thickBot="1" x14ac:dyDescent="0.3"/>
    <row r="23" spans="2:7" ht="16.5" thickBot="1" x14ac:dyDescent="0.3">
      <c r="F23" s="52" t="s">
        <v>37</v>
      </c>
      <c r="G23" s="49">
        <f>Planilha1!G13</f>
        <v>284749.7266394149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Planilha1</vt:lpstr>
      <vt:lpstr>COMPOSIÇÃO </vt:lpstr>
      <vt:lpstr>BDI</vt:lpstr>
      <vt:lpstr>Planilha2</vt:lpstr>
      <vt:lpstr>'COMPOSIÇÃO '!Area_de_impressao</vt:lpstr>
      <vt:lpstr>Planilha1!Area_de_impressao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Rafael Barcelos de Souza</cp:lastModifiedBy>
  <cp:lastPrinted>2021-06-10T15:34:45Z</cp:lastPrinted>
  <dcterms:created xsi:type="dcterms:W3CDTF">2021-06-10T13:36:47Z</dcterms:created>
  <dcterms:modified xsi:type="dcterms:W3CDTF">2021-10-25T17:40:35Z</dcterms:modified>
</cp:coreProperties>
</file>