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4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media/image3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tualizações" sheetId="1" state="visible" r:id="rId2"/>
    <sheet name="plan eng" sheetId="2" state="visible" r:id="rId3"/>
    <sheet name="plan eng2" sheetId="3" state="visible" r:id="rId4"/>
    <sheet name="DADOS JUNTOS" sheetId="4" state="visible" r:id="rId5"/>
    <sheet name="Página5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<sst xmlns="http://schemas.openxmlformats.org/spreadsheetml/2006/main" count="868" uniqueCount="195">
  <si>
    <t xml:space="preserve">PLANILHA</t>
  </si>
  <si>
    <t xml:space="preserve">discriminação dos recursos</t>
  </si>
  <si>
    <t xml:space="preserve">a 30 dias</t>
  </si>
  <si>
    <t xml:space="preserve">a 60 dias</t>
  </si>
  <si>
    <t xml:space="preserve">a 120 dias</t>
  </si>
  <si>
    <t xml:space="preserve">a 150 dias</t>
  </si>
  <si>
    <t xml:space="preserve">a 210 dias</t>
  </si>
  <si>
    <t xml:space="preserve">a 240 dias</t>
  </si>
  <si>
    <t xml:space="preserve">tempo total [h]</t>
  </si>
  <si>
    <t xml:space="preserve">valor horas [emop] - ref.: Dezembro 2022</t>
  </si>
  <si>
    <t xml:space="preserve">valor total</t>
  </si>
  <si>
    <t xml:space="preserve">proposta metodológica</t>
  </si>
  <si>
    <t xml:space="preserve">plano de trabalho</t>
  </si>
  <si>
    <t xml:space="preserve">análise das leis vigentes</t>
  </si>
  <si>
    <t xml:space="preserve">Diagnóstico da Política de Mobilidade Urbana do Município</t>
  </si>
  <si>
    <t xml:space="preserve">Leituras Técnica e Comunitária e Atualização do Diagnóstico do PMMU</t>
  </si>
  <si>
    <t xml:space="preserve">Conselho Municipal de Mobilidade Urbana</t>
  </si>
  <si>
    <t xml:space="preserve">Relatório Final e versão final do projeto de lei para implementação do PMMU</t>
  </si>
  <si>
    <t xml:space="preserve">1.01 COORDENADOR ESPECIALISTA ARQUITETO URBANISTA</t>
  </si>
  <si>
    <t xml:space="preserve">1.02 ARQUITETO URBANISTA PLENO</t>
  </si>
  <si>
    <t xml:space="preserve">1.03 ENGENHEIRO CIVIL SENIOR</t>
  </si>
  <si>
    <t xml:space="preserve">1.06 SOCIÓLOGO / ASSISTENTE SOCIAL</t>
  </si>
  <si>
    <t xml:space="preserve">1.05 ADVOGADO </t>
  </si>
  <si>
    <t xml:space="preserve">1.07 ESTAGIÁRIOS UNIVERSITÁRIOS</t>
  </si>
  <si>
    <t xml:space="preserve">TOTAL:</t>
  </si>
  <si>
    <t xml:space="preserve">ELABORAÇÃO DO PLANO DE MOBILIDADE URBANA DO MUNICÍPIO DE QUISSAMÃ</t>
  </si>
  <si>
    <t xml:space="preserve">1ª - Proposta Metodológica e Plano de Trabalho</t>
  </si>
  <si>
    <t xml:space="preserve">2ª - Consolidação e Complementação dos Trabalhos Existentes</t>
  </si>
  <si>
    <t xml:space="preserve">3ª - CONQUISS E FÓRUM</t>
  </si>
  <si>
    <t xml:space="preserve">4ª - Relatório Final</t>
  </si>
  <si>
    <t xml:space="preserve">TOTAL P/ ITEM</t>
  </si>
  <si>
    <t xml:space="preserve">Proposta metodológica</t>
  </si>
  <si>
    <t xml:space="preserve">Plano de Trabalho</t>
  </si>
  <si>
    <t xml:space="preserve">Análise das Leis Vigentes</t>
  </si>
  <si>
    <t xml:space="preserve">CONQUISS e Fórum do PMMU</t>
  </si>
  <si>
    <t xml:space="preserve">DISCRIMINAÇÃO DOS RECURSOS</t>
  </si>
  <si>
    <t xml:space="preserve">CÓDIGO EMOP</t>
  </si>
  <si>
    <t xml:space="preserve">QUANTIDADE(MÉDIA)</t>
  </si>
  <si>
    <t xml:space="preserve">UNID.</t>
  </si>
  <si>
    <t xml:space="preserve">QUANT.</t>
  </si>
  <si>
    <t xml:space="preserve">R$UNIT</t>
  </si>
  <si>
    <t xml:space="preserve">R$TOTAL</t>
  </si>
  <si>
    <t xml:space="preserve">Mês 05</t>
  </si>
  <si>
    <t xml:space="preserve">Mês 06</t>
  </si>
  <si>
    <t xml:space="preserve">Mês 07</t>
  </si>
  <si>
    <t xml:space="preserve">Mês 08</t>
  </si>
  <si>
    <t xml:space="preserve">Mês 09</t>
  </si>
  <si>
    <t xml:space="preserve">Mês 10</t>
  </si>
  <si>
    <t xml:space="preserve">Mês 11</t>
  </si>
  <si>
    <t xml:space="preserve">Mês 12</t>
  </si>
  <si>
    <t xml:space="preserve">1. MÃO DE OBRA</t>
  </si>
  <si>
    <t xml:space="preserve">COORDENADOR ESPECIALISTA ARQUITETO URBANISTA</t>
  </si>
  <si>
    <t xml:space="preserve">01 PROFISSIONAL 22 H/MÊS POR 6 MESES</t>
  </si>
  <si>
    <t xml:space="preserve">R$</t>
  </si>
  <si>
    <t xml:space="preserve">05.105.0132-0</t>
  </si>
  <si>
    <t xml:space="preserve">01 PROFISSIONAL 132 H/MÊS POR 6 MESES</t>
  </si>
  <si>
    <t xml:space="preserve">05.105.0137-0</t>
  </si>
  <si>
    <t xml:space="preserve">01 PROFISSIONAL 44 H/MÊS POR 5 MESES</t>
  </si>
  <si>
    <t xml:space="preserve">-</t>
  </si>
  <si>
    <t xml:space="preserve">01.050.0710-0</t>
  </si>
  <si>
    <t xml:space="preserve">01 PROFISSIONAIS 44 H/MÊS POR 6 MESES</t>
  </si>
  <si>
    <t xml:space="preserve">1.05 ADVOGADO</t>
  </si>
  <si>
    <t xml:space="preserve">SOCIÓLOGO / ASSISTENTE SOCIAL</t>
  </si>
  <si>
    <t xml:space="preserve">01 PROFISSIONAL 44 H/MÊS POR 4 MESES</t>
  </si>
  <si>
    <t xml:space="preserve">05.105.0124-A</t>
  </si>
  <si>
    <t xml:space="preserve">02 PROFISSIONAIS 44 H/MÊS POR 6 MESES</t>
  </si>
  <si>
    <t xml:space="preserve">SUBTOTAL</t>
  </si>
  <si>
    <t xml:space="preserve">B.D.I. - 15%</t>
  </si>
  <si>
    <t xml:space="preserve">BENEFÍCIO DE DESPESAS INDIRETAS - BDI</t>
  </si>
  <si>
    <t xml:space="preserve">TOTAL MENSAL</t>
  </si>
  <si>
    <t xml:space="preserve">PORCENTAGEM POR PARCELA</t>
  </si>
  <si>
    <t xml:space="preserve">TOTAL GERAL</t>
  </si>
  <si>
    <t xml:space="preserve">valor horas [emop não desonerados]</t>
  </si>
  <si>
    <t xml:space="preserve">CONQUISS E FÓRUM                                        </t>
  </si>
  <si>
    <t xml:space="preserve">TEMPOS TESTE COM BASE NO PLANO DIRETOR</t>
  </si>
  <si>
    <t xml:space="preserve">Coorden</t>
  </si>
  <si>
    <t xml:space="preserve">arq pleno</t>
  </si>
  <si>
    <t xml:space="preserve">engenheiro</t>
  </si>
  <si>
    <t xml:space="preserve">H</t>
  </si>
  <si>
    <t xml:space="preserve">advog</t>
  </si>
  <si>
    <t xml:space="preserve">ass social</t>
  </si>
  <si>
    <t xml:space="preserve">estagiario</t>
  </si>
  <si>
    <t xml:space="preserve">1.04 GEÓGRAFO</t>
  </si>
  <si>
    <t xml:space="preserve">01.050.0735-0</t>
  </si>
  <si>
    <t xml:space="preserve">TOTAL</t>
  </si>
  <si>
    <t xml:space="preserve">O QUE FOI FEITO PELA ENGENHEIRA :</t>
  </si>
  <si>
    <t xml:space="preserve">5ª - Acompanhamento da implementação das políticas públicas estabelecidas
no Plano Municipal de Mobilidade Urbana de Quissamã</t>
  </si>
  <si>
    <t xml:space="preserve">Relatório Semestral</t>
  </si>
  <si>
    <t xml:space="preserve">Mês 13 ao Mês 18</t>
  </si>
  <si>
    <t xml:space="preserve">Mês 19 ao Mês 24</t>
  </si>
  <si>
    <t xml:space="preserve">Mês 25 ao Mês 30</t>
  </si>
  <si>
    <t xml:space="preserve">Mês 31 ao Mês 36</t>
  </si>
  <si>
    <t xml:space="preserve">01 PROFISSIONAL 22 H/MÊS POR 12 MESES</t>
  </si>
  <si>
    <t xml:space="preserve">01 PROFISSIONAL 132 H/MÊS POR 16 MESES</t>
  </si>
  <si>
    <t xml:space="preserve">01 PROFISSIONAIS 88 H/MÊS POR 7 MESES</t>
  </si>
  <si>
    <t xml:space="preserve">02 PROFISSIONAIS 44 H/MÊS POR 22 MESES</t>
  </si>
  <si>
    <t xml:space="preserve">* r$ 7.191,27/MÊS POR 24 MESES</t>
  </si>
  <si>
    <t xml:space="preserve">SECRETARIA MUNICIPAL DE OBRAS, SERVIÇOS PÚBLICOS E URBANISMO</t>
  </si>
  <si>
    <t xml:space="preserve">ETAPAS</t>
  </si>
  <si>
    <t xml:space="preserve">TOTAL H</t>
  </si>
  <si>
    <t xml:space="preserve">Relatório Final e versão final do projeto de lei para implementação do
PMMU</t>
  </si>
  <si>
    <t xml:space="preserve">MÃO DE OBRA</t>
  </si>
  <si>
    <t xml:space="preserve">01 PROFISSIONAL 44 H/MÊS POR 22 MESES</t>
  </si>
  <si>
    <t xml:space="preserve">ARQUITETO URBANISTA PLENO</t>
  </si>
  <si>
    <t xml:space="preserve">01 PROFISSIONAL 44 H/MÊS POR 20 MESES</t>
  </si>
  <si>
    <t xml:space="preserve">ENGENHEIRO CIVIL SENIOR</t>
  </si>
  <si>
    <t xml:space="preserve">GEÓGRAFO</t>
  </si>
  <si>
    <t xml:space="preserve">01 PROFISSIONAIS 66 H/MÊS POR 12 MESES</t>
  </si>
  <si>
    <t xml:space="preserve">ADVOGADO</t>
  </si>
  <si>
    <t xml:space="preserve">ESTAGIÁRIOS UNIVERSITÁRIOS</t>
  </si>
  <si>
    <t xml:space="preserve">5ª - Acompanhamento da implementação das políticas públicas estabelecidas no Plano Municipal de Mobilidade Urbana de Quissamã</t>
  </si>
  <si>
    <t xml:space="preserve">TEMPO DE TRABALHO EM HORAS DE CADA MEMBRO DA EQUIPE</t>
  </si>
  <si>
    <t xml:space="preserve">a 90 dias</t>
  </si>
  <si>
    <t xml:space="preserve">a 180 dias</t>
  </si>
  <si>
    <t xml:space="preserve">Leituras Técnica e Comunitária </t>
  </si>
  <si>
    <t xml:space="preserve">valores não desonerados</t>
  </si>
  <si>
    <r>
      <rPr>
        <b val="true"/>
        <i val="true"/>
        <sz val="11"/>
        <color rgb="FF000000"/>
        <rFont val="Arial"/>
        <family val="0"/>
        <charset val="1"/>
      </rPr>
      <t xml:space="preserve">SEM</t>
    </r>
    <r>
      <rPr>
        <sz val="11"/>
        <color rgb="FF000000"/>
        <rFont val="Arial"/>
        <family val="0"/>
        <charset val="1"/>
      </rPr>
      <t xml:space="preserve"> O VALOR DO INSS EMBUTIDO </t>
    </r>
  </si>
  <si>
    <t xml:space="preserve">TABELA</t>
  </si>
  <si>
    <t xml:space="preserve">CÓDIGO</t>
  </si>
  <si>
    <t xml:space="preserve">ÍTEM</t>
  </si>
  <si>
    <t xml:space="preserve">HORAS</t>
  </si>
  <si>
    <t xml:space="preserve">VALOR HORA</t>
  </si>
  <si>
    <t xml:space="preserve">Emop</t>
  </si>
  <si>
    <t xml:space="preserve">05.105.0132-A</t>
  </si>
  <si>
    <t xml:space="preserve">MAO-DE-OBRA DE ARQUITETO COORDENADOR GERAL DE PROJETOS OU SUPERVISOR DE OBRAS</t>
  </si>
  <si>
    <t xml:space="preserve">05.105.0137-A</t>
  </si>
  <si>
    <t xml:space="preserve">MAO DE OBRA DE  ARQUITETO PLENO</t>
  </si>
  <si>
    <t xml:space="preserve">MAO-DE-OBRA DE ENGENHEIRO SENIOR</t>
  </si>
  <si>
    <t xml:space="preserve">01.050.0735-A</t>
  </si>
  <si>
    <t xml:space="preserve">MAO-DE-OBRA DE ADVOGADO,PARA SERVICOS DE CONSULTORIA DE ENGENHARIA E ARQUITETURA</t>
  </si>
  <si>
    <t xml:space="preserve">MAO-DE-OBRA DE ASSISTENTE SOCIAL</t>
  </si>
  <si>
    <t xml:space="preserve">MAO-DE-OBRA DE ESTAGIARIO</t>
  </si>
  <si>
    <t xml:space="preserve">SUBTOTAL:</t>
  </si>
  <si>
    <t xml:space="preserve">BDI (%) </t>
  </si>
  <si>
    <t xml:space="preserve">TOTAL COM BDI:</t>
  </si>
  <si>
    <t xml:space="preserve">OBS.: só muda os valores dos quadros menores que a formula se faz sozinha</t>
  </si>
  <si>
    <t xml:space="preserve">FORMULA:</t>
  </si>
  <si>
    <t xml:space="preserve">Componente do BDI</t>
  </si>
  <si>
    <t xml:space="preserve">Valores %</t>
  </si>
  <si>
    <t xml:space="preserve">valores</t>
  </si>
  <si>
    <t xml:space="preserve">Tributo</t>
  </si>
  <si>
    <t xml:space="preserve">%</t>
  </si>
  <si>
    <t xml:space="preserve">AC</t>
  </si>
  <si>
    <t xml:space="preserve">Administração central</t>
  </si>
  <si>
    <t xml:space="preserve">PIS</t>
  </si>
  <si>
    <t xml:space="preserve">R</t>
  </si>
  <si>
    <t xml:space="preserve">Riscos</t>
  </si>
  <si>
    <t xml:space="preserve">COFINS</t>
  </si>
  <si>
    <t xml:space="preserve">S + G</t>
  </si>
  <si>
    <t xml:space="preserve">Seguro e Garantias</t>
  </si>
  <si>
    <t xml:space="preserve">ISS</t>
  </si>
  <si>
    <t xml:space="preserve">DF</t>
  </si>
  <si>
    <t xml:space="preserve">Despesas Financeiras</t>
  </si>
  <si>
    <t xml:space="preserve">CPRB (INSS)</t>
  </si>
  <si>
    <t xml:space="preserve">L</t>
  </si>
  <si>
    <t xml:space="preserve">Lucro</t>
  </si>
  <si>
    <t xml:space="preserve">I</t>
  </si>
  <si>
    <t xml:space="preserve">Tibutos (PIS, COFINS e ISS)</t>
  </si>
  <si>
    <t xml:space="preserve">BDI % </t>
  </si>
  <si>
    <t xml:space="preserve">Essa planilha foi elaborada conforme equação para cálculo do percentual do BDI recomendado pelo relatório do acórdão TCU - 2369/2011 e TCU - 2622/2013, conforme abaixo ilustrado</t>
  </si>
  <si>
    <t xml:space="preserve">valores desonerados</t>
  </si>
  <si>
    <r>
      <rPr>
        <b val="true"/>
        <i val="true"/>
        <sz val="11"/>
        <color rgb="FF000000"/>
        <rFont val="Arial"/>
        <family val="0"/>
        <charset val="1"/>
      </rPr>
      <t xml:space="preserve">COM</t>
    </r>
    <r>
      <rPr>
        <sz val="11"/>
        <color rgb="FF000000"/>
        <rFont val="Arial"/>
        <family val="0"/>
        <charset val="1"/>
      </rPr>
      <t xml:space="preserve"> O VALOR DO INSS EMBUTIDO </t>
    </r>
  </si>
  <si>
    <t xml:space="preserve">05.105.0124-0</t>
  </si>
  <si>
    <t xml:space="preserve">QUADRO DE PONTUAÇÃO COORDENADOR DE EQUIPE DA PROPONENTE - CRITÉRIO 01</t>
  </si>
  <si>
    <t xml:space="preserve">Nº</t>
  </si>
  <si>
    <t xml:space="preserve">PROFISSIONAL</t>
  </si>
  <si>
    <t xml:space="preserve">CRITÉRIO</t>
  </si>
  <si>
    <t xml:space="preserve">Coordenador de equipe de elaboração e/ou revisão de Plano Diretor e/ou Plano de Mobilidade Urbana (População IBGE 2010)</t>
  </si>
  <si>
    <t xml:space="preserve">Especialização</t>
  </si>
  <si>
    <t xml:space="preserve">Tempo de Formação do Coordenador (anos completos).</t>
  </si>
  <si>
    <t xml:space="preserve">Pontuação Máxima</t>
  </si>
  <si>
    <t xml:space="preserve">&lt;100.000</t>
  </si>
  <si>
    <t xml:space="preserve">100.000 - 300.000</t>
  </si>
  <si>
    <t xml:space="preserve">300.001 - 500.000</t>
  </si>
  <si>
    <t xml:space="preserve">&gt;500.000</t>
  </si>
  <si>
    <t xml:space="preserve">Pós graduação e Especialização</t>
  </si>
  <si>
    <t xml:space="preserve">Mestrado</t>
  </si>
  <si>
    <t xml:space="preserve">Doutorado na
área de Urbanismo</t>
  </si>
  <si>
    <t xml:space="preserve">&lt; 10</t>
  </si>
  <si>
    <t xml:space="preserve">10 – 15</t>
  </si>
  <si>
    <t xml:space="preserve">&gt; 20</t>
  </si>
  <si>
    <t xml:space="preserve">COORDENADOR ESPECIALISTA ARQUITETO
URBANISTA</t>
  </si>
  <si>
    <t xml:space="preserve">20 Pontos</t>
  </si>
  <si>
    <t xml:space="preserve">QUADRO DE PONTUAÇÃO DEMAIS INTEGRANTES DA EQUIPE PROPONENTE - EXCETO COORDENADOR - CRITÉRIO 02</t>
  </si>
  <si>
    <t xml:space="preserve">Integrante de equipe de elaboração e/ou revisão de Plano Diretor e/ou Plano de Mobilidade Urbana (População IBGE 2010)</t>
  </si>
  <si>
    <t xml:space="preserve">Tempo de Formação (anos completos).</t>
  </si>
  <si>
    <t xml:space="preserve">Experiência em Geoprocessamento ( nº de trabalhos publicados ou atestados)</t>
  </si>
  <si>
    <t xml:space="preserve">Doutorado na área de
Urbanismo</t>
  </si>
  <si>
    <t xml:space="preserve">&lt; 05</t>
  </si>
  <si>
    <t xml:space="preserve">05 – 10</t>
  </si>
  <si>
    <t xml:space="preserve">&gt; 10</t>
  </si>
  <si>
    <t xml:space="preserve">01 – 03</t>
  </si>
  <si>
    <t xml:space="preserve">&gt; 03</t>
  </si>
  <si>
    <t xml:space="preserve">15 Pontos</t>
  </si>
  <si>
    <t xml:space="preserve">8 Pontos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</si>
</sst>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General"/>
    <numFmt numFmtId="166" formatCode="#,##0.00"/>
    <numFmt numFmtId="167" formatCode="0.00%"/>
    <numFmt numFmtId="168" formatCode="0%"/>
    <numFmt numFmtId="169" formatCode="dd\.mm"/>
    <numFmt numFmtId="170" formatCode="d\.m"/>
  </numFmts>
  <fonts count="25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b val="true"/>
      <sz val="6"/>
      <color rgb="FF000000"/>
      <name val="Arial"/>
      <family val="0"/>
      <charset val="1"/>
    </font>
    <font>
      <sz val="6"/>
      <color rgb="FF000000"/>
      <name val="Arial MT"/>
      <family val="0"/>
      <charset val="1"/>
    </font>
    <font>
      <sz val="6"/>
      <color rgb="FF000000"/>
      <name val="Arial"/>
      <family val="0"/>
      <charset val="1"/>
    </font>
    <font>
      <sz val="6"/>
      <color rgb="FF000000"/>
      <name val="Calibri"/>
      <family val="0"/>
      <charset val="1"/>
    </font>
    <font>
      <b val="true"/>
      <sz val="8"/>
      <color rgb="FF000000"/>
      <name val="Arial"/>
      <family val="0"/>
      <charset val="1"/>
    </font>
    <font>
      <sz val="8"/>
      <color rgb="FF000000"/>
      <name val="Arial MT"/>
      <family val="0"/>
      <charset val="1"/>
    </font>
    <font>
      <sz val="8"/>
      <color rgb="FF000000"/>
      <name val="Arial"/>
      <family val="0"/>
      <charset val="1"/>
    </font>
    <font>
      <sz val="8"/>
      <color rgb="FF000000"/>
      <name val="&quot;Times New Roman&quot;"/>
      <family val="0"/>
      <charset val="1"/>
    </font>
    <font>
      <b val="true"/>
      <sz val="11"/>
      <color rgb="FF000000"/>
      <name val="Arial"/>
      <family val="0"/>
      <charset val="1"/>
    </font>
    <font>
      <sz val="10"/>
      <color rgb="FF000000"/>
      <name val="Calibri"/>
      <family val="0"/>
      <charset val="1"/>
    </font>
    <font>
      <b val="true"/>
      <sz val="18"/>
      <color rgb="FFF3F3F3"/>
      <name val="Arial"/>
      <family val="0"/>
      <charset val="1"/>
    </font>
    <font>
      <b val="true"/>
      <sz val="11"/>
      <color rgb="FF000000"/>
      <name val="Calibri"/>
      <family val="0"/>
      <charset val="1"/>
    </font>
    <font>
      <b val="true"/>
      <i val="true"/>
      <sz val="11"/>
      <color rgb="FF000000"/>
      <name val="Arial"/>
      <family val="0"/>
      <charset val="1"/>
    </font>
    <font>
      <sz val="8"/>
      <color rgb="FF000000"/>
      <name val="Calibri"/>
      <family val="0"/>
      <charset val="1"/>
    </font>
    <font>
      <b val="true"/>
      <sz val="8"/>
      <color rgb="FF000000"/>
      <name val="Calibri"/>
      <family val="0"/>
      <charset val="1"/>
    </font>
    <font>
      <b val="true"/>
      <sz val="10"/>
      <color rgb="FF000000"/>
      <name val="Calibri"/>
      <family val="0"/>
      <charset val="1"/>
    </font>
    <font>
      <sz val="9"/>
      <color rgb="FF000000"/>
      <name val="Arial"/>
      <family val="0"/>
      <charset val="1"/>
    </font>
    <font>
      <sz val="9"/>
      <color rgb="FF000000"/>
      <name val="Corbel"/>
      <family val="0"/>
      <charset val="1"/>
    </font>
    <font>
      <sz val="9"/>
      <color rgb="FF000000"/>
      <name val="&quot;Times New Roman&quot;"/>
      <family val="0"/>
      <charset val="1"/>
    </font>
  </fonts>
  <fills count="19">
    <fill>
      <patternFill patternType="none"/>
    </fill>
    <fill>
      <patternFill patternType="gray125"/>
    </fill>
    <fill>
      <patternFill patternType="solid">
        <fgColor rgb="FFFFFFFF"/>
        <bgColor rgb="FFF3F3F3"/>
      </patternFill>
    </fill>
    <fill>
      <patternFill patternType="solid">
        <fgColor rgb="FFEFEFEF"/>
        <bgColor rgb="FFF2F2F2"/>
      </patternFill>
    </fill>
    <fill>
      <patternFill patternType="solid">
        <fgColor rgb="FFF4CCCC"/>
        <bgColor rgb="FFEAD1DC"/>
      </patternFill>
    </fill>
    <fill>
      <patternFill patternType="solid">
        <fgColor rgb="FFC4D8F0"/>
        <bgColor rgb="FFC5D9F0"/>
      </patternFill>
    </fill>
    <fill>
      <patternFill patternType="solid">
        <fgColor rgb="FFF6F9D4"/>
        <bgColor rgb="FFFFF2CC"/>
      </patternFill>
    </fill>
    <fill>
      <patternFill patternType="solid">
        <fgColor rgb="FFDEDCE6"/>
        <bgColor rgb="FFDEE6EF"/>
      </patternFill>
    </fill>
    <fill>
      <patternFill patternType="solid">
        <fgColor rgb="FFFFD7D7"/>
        <bgColor rgb="FFF4CCCC"/>
      </patternFill>
    </fill>
    <fill>
      <patternFill patternType="solid">
        <fgColor rgb="FFE06666"/>
        <bgColor rgb="FFFF6600"/>
      </patternFill>
    </fill>
    <fill>
      <patternFill patternType="solid">
        <fgColor rgb="FFFFF2CC"/>
        <bgColor rgb="FFF6F9D4"/>
      </patternFill>
    </fill>
    <fill>
      <patternFill patternType="solid">
        <fgColor rgb="FF674EA7"/>
        <bgColor rgb="FF333399"/>
      </patternFill>
    </fill>
    <fill>
      <patternFill patternType="solid">
        <fgColor rgb="FFC5D9F0"/>
        <bgColor rgb="FFC4D8F0"/>
      </patternFill>
    </fill>
    <fill>
      <patternFill patternType="solid">
        <fgColor rgb="FFDDD9C4"/>
        <bgColor rgb="FFDEDCE6"/>
      </patternFill>
    </fill>
    <fill>
      <patternFill patternType="solid">
        <fgColor rgb="FFDEE6EF"/>
        <bgColor rgb="FFDEDCE6"/>
      </patternFill>
    </fill>
    <fill>
      <patternFill patternType="solid">
        <fgColor rgb="FFD9EAD3"/>
        <bgColor rgb="FFDEE6EF"/>
      </patternFill>
    </fill>
    <fill>
      <patternFill patternType="solid">
        <fgColor rgb="FFCFE2F3"/>
        <bgColor rgb="FFC5D9F0"/>
      </patternFill>
    </fill>
    <fill>
      <patternFill patternType="solid">
        <fgColor rgb="FFEAD1DC"/>
        <bgColor rgb="FFF4CCCC"/>
      </patternFill>
    </fill>
    <fill>
      <patternFill patternType="solid">
        <fgColor rgb="FFF2F2F2"/>
        <bgColor rgb="FFF3F3F3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8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5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6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0" fillId="7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0" fillId="8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6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1" fillId="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7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7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1" fillId="8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8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7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2" fillId="6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2" fillId="6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6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7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2" fillId="7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8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8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0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2" fillId="8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9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9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9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7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6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2" fillId="6" borderId="4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12" fillId="6" borderId="5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2" fillId="6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2" fillId="7" borderId="4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12" fillId="7" borderId="5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2" fillId="8" borderId="4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12" fillId="8" borderId="5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4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6" borderId="4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10" fillId="6" borderId="5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0" fillId="6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0" fillId="0" borderId="5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0" fillId="7" borderId="4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10" fillId="7" borderId="5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0" fillId="8" borderId="4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10" fillId="8" borderId="5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7" fontId="12" fillId="6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7" fontId="12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7" fontId="12" fillId="7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7" fontId="12" fillId="8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7" fontId="10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3" fillId="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5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0" fillId="5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0" fillId="5" borderId="5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0" fillId="5" borderId="4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10" fillId="5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10" fillId="5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1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5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1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1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1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5" borderId="9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0" fillId="5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3" fillId="5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5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0" fillId="5" borderId="8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0" fillId="0" borderId="9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3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9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6" fontId="11" fillId="0" borderId="8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3" fillId="5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0" fillId="5" borderId="8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6" fillId="11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11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8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5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0" fillId="1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1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13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1" fillId="13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13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1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12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12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1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13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1" fillId="13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13" borderId="3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4" fillId="13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4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4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14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9" fillId="2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5" fillId="1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1" fillId="1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14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1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2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1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1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1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16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4" fillId="15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17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17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1" fillId="1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17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1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17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2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2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2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3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3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24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23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3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3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23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3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4" fillId="18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3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23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4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4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EFEFEF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DD9C4"/>
      <rgbColor rgb="FF808080"/>
      <rgbColor rgb="FFF3F3F3"/>
      <rgbColor rgb="FF993366"/>
      <rgbColor rgb="FFF6F9D4"/>
      <rgbColor rgb="FFDEE6EF"/>
      <rgbColor rgb="FF660066"/>
      <rgbColor rgb="FFE06666"/>
      <rgbColor rgb="FF0066CC"/>
      <rgbColor rgb="FFC4D8F0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CFE2F3"/>
      <rgbColor rgb="FFD9EAD3"/>
      <rgbColor rgb="FFFFF2CC"/>
      <rgbColor rgb="FFC5D9F0"/>
      <rgbColor rgb="FFEAD1DC"/>
      <rgbColor rgb="FFDEDCE6"/>
      <rgbColor rgb="FFF4CCCC"/>
      <rgbColor rgb="FF3366FF"/>
      <rgbColor rgb="FF33CCCC"/>
      <rgbColor rgb="FF99CC00"/>
      <rgbColor rgb="FFFFD7D7"/>
      <rgbColor rgb="FFFF9900"/>
      <rgbColor rgb="FFFF6600"/>
      <rgbColor rgb="FF674EA7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24</xdr:col>
      <xdr:colOff>30240</xdr:colOff>
      <xdr:row>31</xdr:row>
      <xdr:rowOff>47520</xdr:rowOff>
    </xdr:from>
    <xdr:to>
      <xdr:col>39</xdr:col>
      <xdr:colOff>310680</xdr:colOff>
      <xdr:row>41</xdr:row>
      <xdr:rowOff>170640</xdr:rowOff>
    </xdr:to>
    <xdr:pic>
      <xdr:nvPicPr>
        <xdr:cNvPr id="0" name="image4.png" descr=""/>
        <xdr:cNvPicPr/>
      </xdr:nvPicPr>
      <xdr:blipFill>
        <a:blip r:embed="rId1"/>
        <a:stretch/>
      </xdr:blipFill>
      <xdr:spPr>
        <a:xfrm>
          <a:off x="14301000" y="6248160"/>
          <a:ext cx="8197200" cy="21232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723960</xdr:colOff>
      <xdr:row>36</xdr:row>
      <xdr:rowOff>75960</xdr:rowOff>
    </xdr:from>
    <xdr:to>
      <xdr:col>6</xdr:col>
      <xdr:colOff>621720</xdr:colOff>
      <xdr:row>39</xdr:row>
      <xdr:rowOff>103680</xdr:rowOff>
    </xdr:to>
    <xdr:pic>
      <xdr:nvPicPr>
        <xdr:cNvPr id="1" name="image2.png" descr=""/>
        <xdr:cNvPicPr/>
      </xdr:nvPicPr>
      <xdr:blipFill>
        <a:blip r:embed="rId1"/>
        <a:stretch/>
      </xdr:blipFill>
      <xdr:spPr>
        <a:xfrm>
          <a:off x="2268000" y="7276680"/>
          <a:ext cx="2925000" cy="62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3</xdr:col>
      <xdr:colOff>723960</xdr:colOff>
      <xdr:row>65</xdr:row>
      <xdr:rowOff>76320</xdr:rowOff>
    </xdr:from>
    <xdr:to>
      <xdr:col>6</xdr:col>
      <xdr:colOff>621720</xdr:colOff>
      <xdr:row>68</xdr:row>
      <xdr:rowOff>104040</xdr:rowOff>
    </xdr:to>
    <xdr:pic>
      <xdr:nvPicPr>
        <xdr:cNvPr id="2" name="image2.png" descr=""/>
        <xdr:cNvPicPr/>
      </xdr:nvPicPr>
      <xdr:blipFill>
        <a:blip r:embed="rId2"/>
        <a:stretch/>
      </xdr:blipFill>
      <xdr:spPr>
        <a:xfrm>
          <a:off x="2268000" y="13077720"/>
          <a:ext cx="2925000" cy="62784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T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O25" activeCellId="0" sqref="O25"/>
    </sheetView>
  </sheetViews>
  <sheetFormatPr defaultColWidth="12.66015625" defaultRowHeight="12.8" zeroHeight="false" outlineLevelRow="0" outlineLevelCol="0"/>
  <cols>
    <col collapsed="false" customWidth="true" hidden="false" outlineLevel="0" max="3" min="3" style="0" width="10.28"/>
    <col collapsed="false" customWidth="true" hidden="true" outlineLevel="0" max="4" min="4" style="0" width="1.8"/>
    <col collapsed="false" customWidth="false" hidden="true" outlineLevel="0" max="6" min="5" style="0" width="12.64"/>
    <col collapsed="false" customWidth="true" hidden="false" outlineLevel="0" max="7" min="7" style="0" width="7.92"/>
    <col collapsed="false" customWidth="true" hidden="true" outlineLevel="0" max="8" min="8" style="0" width="2.99"/>
    <col collapsed="false" customWidth="true" hidden="false" outlineLevel="0" max="9" min="9" style="0" width="12.09"/>
    <col collapsed="false" customWidth="true" hidden="true" outlineLevel="0" max="10" min="10" style="0" width="1.39"/>
    <col collapsed="false" customWidth="true" hidden="false" outlineLevel="0" max="11" min="11" style="0" width="13.62"/>
    <col collapsed="false" customWidth="false" hidden="true" outlineLevel="0" max="12" min="12" style="0" width="12.64"/>
    <col collapsed="false" customWidth="true" hidden="false" outlineLevel="0" max="13" min="13" style="0" width="17.78"/>
    <col collapsed="false" customWidth="true" hidden="true" outlineLevel="0" max="14" min="14" style="0" width="5.75"/>
    <col collapsed="false" customWidth="true" hidden="false" outlineLevel="0" max="15" min="15" style="0" width="21.82"/>
    <col collapsed="false" customWidth="true" hidden="false" outlineLevel="0" max="16" min="16" style="0" width="15.69"/>
    <col collapsed="false" customWidth="true" hidden="false" outlineLevel="0" max="17" min="17" style="0" width="20.98"/>
    <col collapsed="false" customWidth="true" hidden="false" outlineLevel="0" max="18" min="18" style="0" width="10.14"/>
    <col collapsed="false" customWidth="true" hidden="false" outlineLevel="0" max="19" min="19" style="0" width="16.94"/>
    <col collapsed="false" customWidth="true" hidden="false" outlineLevel="0" max="20" min="20" style="0" width="16.11"/>
    <col collapsed="false" customWidth="true" hidden="false" outlineLevel="0" max="1024" min="1016" style="0" width="11.52"/>
  </cols>
  <sheetData>
    <row r="1" customFormat="false" ht="12.8" hidden="false" customHeight="false" outlineLevel="0" collapsed="false">
      <c r="A1" s="1"/>
    </row>
    <row r="2" customFormat="false" ht="13.8" hidden="false" customHeight="false" outlineLevel="0" collapsed="false">
      <c r="A2" s="1"/>
      <c r="O2" s="2" t="s">
        <v>0</v>
      </c>
    </row>
    <row r="3" customFormat="false" ht="15.75" hidden="false" customHeight="true" outlineLevel="0" collapsed="false">
      <c r="A3" s="1"/>
    </row>
    <row r="4" customFormat="false" ht="15.75" hidden="false" customHeight="true" outlineLevel="0" collapsed="false">
      <c r="A4" s="1"/>
      <c r="B4" s="3" t="s">
        <v>1</v>
      </c>
      <c r="C4" s="3"/>
      <c r="D4" s="3"/>
      <c r="E4" s="3"/>
      <c r="F4" s="3"/>
      <c r="G4" s="3" t="s">
        <v>2</v>
      </c>
      <c r="H4" s="3"/>
      <c r="I4" s="3"/>
      <c r="J4" s="3"/>
      <c r="K4" s="3" t="s">
        <v>3</v>
      </c>
      <c r="L4" s="3"/>
      <c r="M4" s="3" t="s">
        <v>4</v>
      </c>
      <c r="N4" s="3"/>
      <c r="O4" s="3" t="s">
        <v>5</v>
      </c>
      <c r="P4" s="3" t="s">
        <v>6</v>
      </c>
      <c r="Q4" s="3" t="s">
        <v>7</v>
      </c>
      <c r="R4" s="4" t="s">
        <v>8</v>
      </c>
      <c r="S4" s="4" t="s">
        <v>9</v>
      </c>
      <c r="T4" s="4" t="s">
        <v>10</v>
      </c>
    </row>
    <row r="5" customFormat="false" ht="15.75" hidden="false" customHeight="true" outlineLevel="0" collapsed="false">
      <c r="A5" s="1"/>
      <c r="B5" s="3"/>
      <c r="C5" s="3"/>
      <c r="D5" s="3"/>
      <c r="E5" s="3"/>
      <c r="F5" s="3"/>
      <c r="G5" s="4" t="s">
        <v>11</v>
      </c>
      <c r="H5" s="4"/>
      <c r="I5" s="4" t="s">
        <v>12</v>
      </c>
      <c r="J5" s="4"/>
      <c r="K5" s="4" t="s">
        <v>13</v>
      </c>
      <c r="L5" s="4"/>
      <c r="M5" s="4" t="s">
        <v>14</v>
      </c>
      <c r="N5" s="4"/>
      <c r="O5" s="4" t="s">
        <v>15</v>
      </c>
      <c r="P5" s="4" t="s">
        <v>16</v>
      </c>
      <c r="Q5" s="4" t="s">
        <v>17</v>
      </c>
      <c r="R5" s="4"/>
      <c r="S5" s="4"/>
      <c r="T5" s="4"/>
    </row>
    <row r="6" customFormat="false" ht="15.75" hidden="false" customHeight="true" outlineLevel="0" collapsed="false">
      <c r="A6" s="1"/>
      <c r="B6" s="5" t="s">
        <v>18</v>
      </c>
      <c r="C6" s="5"/>
      <c r="D6" s="5"/>
      <c r="E6" s="5"/>
      <c r="F6" s="5"/>
      <c r="G6" s="6" t="n">
        <v>22</v>
      </c>
      <c r="H6" s="6"/>
      <c r="I6" s="6" t="n">
        <v>22</v>
      </c>
      <c r="J6" s="6"/>
      <c r="K6" s="6" t="n">
        <v>44</v>
      </c>
      <c r="L6" s="6"/>
      <c r="M6" s="6" t="n">
        <v>44</v>
      </c>
      <c r="N6" s="6"/>
      <c r="O6" s="6" t="n">
        <v>44</v>
      </c>
      <c r="P6" s="6" t="n">
        <v>44</v>
      </c>
      <c r="Q6" s="6" t="n">
        <v>44</v>
      </c>
      <c r="R6" s="7" t="n">
        <f aca="false">SUM(G6:Q6)</f>
        <v>264</v>
      </c>
      <c r="S6" s="8" t="n">
        <v>206.16</v>
      </c>
      <c r="T6" s="7" t="n">
        <f aca="false">SUM(S6*R6)</f>
        <v>54426.24</v>
      </c>
    </row>
    <row r="7" customFormat="false" ht="12.8" hidden="false" customHeight="false" outlineLevel="0" collapsed="false">
      <c r="A7" s="1"/>
      <c r="B7" s="9" t="s">
        <v>19</v>
      </c>
      <c r="C7" s="9"/>
      <c r="D7" s="9"/>
      <c r="E7" s="9"/>
      <c r="F7" s="9"/>
      <c r="G7" s="6" t="n">
        <v>44</v>
      </c>
      <c r="H7" s="6"/>
      <c r="I7" s="6" t="n">
        <v>88</v>
      </c>
      <c r="J7" s="6"/>
      <c r="K7" s="6" t="n">
        <v>88</v>
      </c>
      <c r="L7" s="6"/>
      <c r="M7" s="6" t="n">
        <v>132</v>
      </c>
      <c r="N7" s="6"/>
      <c r="O7" s="6" t="n">
        <v>132</v>
      </c>
      <c r="P7" s="6" t="n">
        <v>132</v>
      </c>
      <c r="Q7" s="6" t="n">
        <v>132</v>
      </c>
      <c r="R7" s="7" t="n">
        <f aca="false">SUM(G7:Q7)</f>
        <v>748</v>
      </c>
      <c r="S7" s="8" t="n">
        <v>126.55</v>
      </c>
      <c r="T7" s="7" t="n">
        <f aca="false">SUM(S7*R7)</f>
        <v>94659.4</v>
      </c>
    </row>
    <row r="8" customFormat="false" ht="13.8" hidden="false" customHeight="false" outlineLevel="0" collapsed="false">
      <c r="A8" s="10"/>
      <c r="B8" s="9" t="s">
        <v>20</v>
      </c>
      <c r="C8" s="9"/>
      <c r="D8" s="9"/>
      <c r="E8" s="9"/>
      <c r="F8" s="9"/>
      <c r="G8" s="6" t="n">
        <v>22</v>
      </c>
      <c r="H8" s="6"/>
      <c r="I8" s="6" t="n">
        <v>22</v>
      </c>
      <c r="J8" s="6"/>
      <c r="K8" s="6" t="n">
        <v>22</v>
      </c>
      <c r="L8" s="6"/>
      <c r="M8" s="6" t="n">
        <v>44</v>
      </c>
      <c r="N8" s="6"/>
      <c r="O8" s="6" t="n">
        <v>44</v>
      </c>
      <c r="P8" s="6" t="n">
        <v>44</v>
      </c>
      <c r="Q8" s="6" t="n">
        <v>22</v>
      </c>
      <c r="R8" s="7" t="n">
        <f aca="false">SUM(G8:Q8)</f>
        <v>220</v>
      </c>
      <c r="S8" s="8" t="n">
        <v>206.89</v>
      </c>
      <c r="T8" s="7" t="n">
        <f aca="false">SUM(S8*R8)</f>
        <v>45515.8</v>
      </c>
    </row>
    <row r="9" customFormat="false" ht="13.8" hidden="false" customHeight="false" outlineLevel="0" collapsed="false">
      <c r="A9" s="10"/>
      <c r="B9" s="9" t="s">
        <v>21</v>
      </c>
      <c r="C9" s="9"/>
      <c r="D9" s="9"/>
      <c r="E9" s="9"/>
      <c r="F9" s="9"/>
      <c r="G9" s="11"/>
      <c r="H9" s="11"/>
      <c r="I9" s="11"/>
      <c r="J9" s="11"/>
      <c r="K9" s="11"/>
      <c r="L9" s="11"/>
      <c r="M9" s="6" t="n">
        <v>44</v>
      </c>
      <c r="N9" s="6"/>
      <c r="O9" s="6" t="n">
        <v>44</v>
      </c>
      <c r="P9" s="6" t="n">
        <v>44</v>
      </c>
      <c r="Q9" s="11"/>
      <c r="R9" s="7" t="n">
        <f aca="false">SUM(G9:Q9)</f>
        <v>132</v>
      </c>
      <c r="S9" s="8" t="n">
        <v>57.9</v>
      </c>
      <c r="T9" s="7" t="n">
        <f aca="false">SUM(S9*R9)</f>
        <v>7642.8</v>
      </c>
    </row>
    <row r="10" customFormat="false" ht="12.8" hidden="false" customHeight="false" outlineLevel="0" collapsed="false">
      <c r="B10" s="12" t="s">
        <v>22</v>
      </c>
      <c r="C10" s="12"/>
      <c r="D10" s="12"/>
      <c r="E10" s="12"/>
      <c r="F10" s="12"/>
      <c r="G10" s="11"/>
      <c r="H10" s="11"/>
      <c r="I10" s="11"/>
      <c r="J10" s="11"/>
      <c r="K10" s="13" t="n">
        <v>66</v>
      </c>
      <c r="L10" s="13"/>
      <c r="M10" s="13" t="n">
        <v>44</v>
      </c>
      <c r="N10" s="13"/>
      <c r="O10" s="13" t="n">
        <v>66</v>
      </c>
      <c r="P10" s="11"/>
      <c r="Q10" s="11"/>
      <c r="R10" s="7" t="n">
        <f aca="false">SUM(G10:Q10)</f>
        <v>176</v>
      </c>
      <c r="S10" s="8" t="n">
        <v>44.49</v>
      </c>
      <c r="T10" s="7" t="n">
        <f aca="false">SUM(S10*R10)</f>
        <v>7830.24</v>
      </c>
    </row>
    <row r="11" customFormat="false" ht="12.8" hidden="false" customHeight="false" outlineLevel="0" collapsed="false">
      <c r="B11" s="9" t="s">
        <v>23</v>
      </c>
      <c r="C11" s="9"/>
      <c r="D11" s="9"/>
      <c r="E11" s="9"/>
      <c r="F11" s="9"/>
      <c r="G11" s="6" t="n">
        <v>44</v>
      </c>
      <c r="H11" s="6"/>
      <c r="I11" s="6" t="n">
        <v>88</v>
      </c>
      <c r="J11" s="6"/>
      <c r="K11" s="6" t="n">
        <v>88</v>
      </c>
      <c r="L11" s="6"/>
      <c r="M11" s="6" t="n">
        <v>132</v>
      </c>
      <c r="N11" s="6"/>
      <c r="O11" s="6" t="n">
        <v>132</v>
      </c>
      <c r="P11" s="6" t="n">
        <v>132</v>
      </c>
      <c r="Q11" s="6" t="n">
        <v>132</v>
      </c>
      <c r="R11" s="7" t="n">
        <f aca="false">SUM(G11:Q11)</f>
        <v>748</v>
      </c>
      <c r="S11" s="8" t="n">
        <v>10.55</v>
      </c>
      <c r="T11" s="7" t="n">
        <f aca="false">SUM(S11*R11)</f>
        <v>7891.4</v>
      </c>
    </row>
    <row r="12" customFormat="false" ht="12.8" hidden="false" customHeight="false" outlineLevel="0" collapsed="false">
      <c r="B12" s="14" t="s">
        <v>24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5" t="n">
        <f aca="false">SUM(T6:T11)</f>
        <v>217965.88</v>
      </c>
    </row>
  </sheetData>
  <mergeCells count="42">
    <mergeCell ref="B4:F5"/>
    <mergeCell ref="G4:J4"/>
    <mergeCell ref="K4:L4"/>
    <mergeCell ref="M4:N4"/>
    <mergeCell ref="R4:R5"/>
    <mergeCell ref="S4:S5"/>
    <mergeCell ref="T4:T5"/>
    <mergeCell ref="G5:H5"/>
    <mergeCell ref="I5:J5"/>
    <mergeCell ref="K5:L5"/>
    <mergeCell ref="M5:N5"/>
    <mergeCell ref="B6:F6"/>
    <mergeCell ref="G6:H6"/>
    <mergeCell ref="I6:J6"/>
    <mergeCell ref="K6:L6"/>
    <mergeCell ref="M6:N6"/>
    <mergeCell ref="B7:F7"/>
    <mergeCell ref="G7:H7"/>
    <mergeCell ref="I7:J7"/>
    <mergeCell ref="K7:L7"/>
    <mergeCell ref="M7:N7"/>
    <mergeCell ref="B8:F8"/>
    <mergeCell ref="G8:H8"/>
    <mergeCell ref="I8:J8"/>
    <mergeCell ref="K8:L8"/>
    <mergeCell ref="M8:N8"/>
    <mergeCell ref="B9:F9"/>
    <mergeCell ref="G9:H9"/>
    <mergeCell ref="I9:J9"/>
    <mergeCell ref="K9:L9"/>
    <mergeCell ref="M9:N9"/>
    <mergeCell ref="B10:F10"/>
    <mergeCell ref="G10:H10"/>
    <mergeCell ref="I10:J10"/>
    <mergeCell ref="K10:L10"/>
    <mergeCell ref="M10:N10"/>
    <mergeCell ref="B11:F11"/>
    <mergeCell ref="G11:H11"/>
    <mergeCell ref="I11:J11"/>
    <mergeCell ref="K11:L11"/>
    <mergeCell ref="M11:N11"/>
    <mergeCell ref="B12:S12"/>
  </mergeCells>
  <printOptions headings="false" gridLines="true" gridLinesSet="true" horizontalCentered="true" verticalCentered="false"/>
  <pageMargins left="0.25" right="0.25" top="0.75" bottom="0.75" header="0.511805555555555" footer="0.511805555555555"/>
  <pageSetup paperSize="9" scale="100" fitToWidth="1" fitToHeight="1" pageOrder="overThenDown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Q8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6015625" defaultRowHeight="15.75" zeroHeight="false" outlineLevelRow="0" outlineLevelCol="0"/>
  <cols>
    <col collapsed="false" customWidth="true" hidden="false" outlineLevel="0" max="1" min="1" style="0" width="26"/>
    <col collapsed="false" customWidth="true" hidden="false" outlineLevel="0" max="2" min="2" style="0" width="24.26"/>
    <col collapsed="false" customWidth="true" hidden="false" outlineLevel="0" max="3" min="3" style="0" width="32.13"/>
    <col collapsed="false" customWidth="true" hidden="false" outlineLevel="0" max="4" min="4" style="0" width="3.13"/>
    <col collapsed="false" customWidth="true" hidden="false" outlineLevel="0" max="5" min="5" style="0" width="8.25"/>
    <col collapsed="false" customWidth="true" hidden="false" outlineLevel="0" max="6" min="6" style="0" width="2.77"/>
    <col collapsed="false" customWidth="true" hidden="false" outlineLevel="0" max="7" min="7" style="0" width="8.25"/>
    <col collapsed="false" customWidth="true" hidden="false" outlineLevel="0" max="8" min="8" style="0" width="2.99"/>
    <col collapsed="false" customWidth="true" hidden="false" outlineLevel="0" max="9" min="9" style="0" width="8.25"/>
    <col collapsed="false" customWidth="true" hidden="false" outlineLevel="0" max="10" min="10" style="0" width="5.24"/>
    <col collapsed="false" customWidth="true" hidden="false" outlineLevel="0" max="11" min="11" style="0" width="7.87"/>
    <col collapsed="false" customWidth="true" hidden="false" outlineLevel="0" max="12" min="12" style="0" width="3.76"/>
    <col collapsed="false" customWidth="true" hidden="false" outlineLevel="0" max="13" min="13" style="0" width="7.49"/>
    <col collapsed="false" customWidth="true" hidden="false" outlineLevel="0" max="14" min="14" style="0" width="3.25"/>
    <col collapsed="false" customWidth="true" hidden="false" outlineLevel="0" max="15" min="15" style="0" width="7.49"/>
    <col collapsed="false" customWidth="true" hidden="false" outlineLevel="0" max="16" min="16" style="0" width="3.13"/>
    <col collapsed="false" customWidth="true" hidden="false" outlineLevel="0" max="17" min="17" style="0" width="7.49"/>
    <col collapsed="false" customWidth="true" hidden="false" outlineLevel="0" max="18" min="18" style="0" width="3.5"/>
    <col collapsed="false" customWidth="true" hidden="false" outlineLevel="0" max="19" min="19" style="0" width="8.25"/>
    <col collapsed="false" customWidth="true" hidden="false" outlineLevel="0" max="20" min="20" style="0" width="3.88"/>
    <col collapsed="false" customWidth="true" hidden="false" outlineLevel="0" max="21" min="21" style="0" width="8.25"/>
    <col collapsed="false" customWidth="true" hidden="false" outlineLevel="0" max="22" min="22" style="0" width="2.99"/>
    <col collapsed="false" customWidth="true" hidden="false" outlineLevel="0" max="23" min="23" style="0" width="8.25"/>
    <col collapsed="false" customWidth="true" hidden="false" outlineLevel="0" max="24" min="24" style="0" width="5.38"/>
    <col collapsed="false" customWidth="true" hidden="false" outlineLevel="0" max="25" min="25" style="0" width="8"/>
    <col collapsed="false" customWidth="true" hidden="false" outlineLevel="0" max="26" min="26" style="0" width="5.38"/>
    <col collapsed="false" customWidth="true" hidden="false" outlineLevel="0" max="27" min="27" style="0" width="8"/>
    <col collapsed="false" customWidth="true" hidden="false" outlineLevel="0" max="28" min="28" style="0" width="3.5"/>
    <col collapsed="false" customWidth="true" hidden="false" outlineLevel="0" max="29" min="29" style="0" width="7.49"/>
    <col collapsed="false" customWidth="true" hidden="false" outlineLevel="0" max="30" min="30" style="0" width="4.25"/>
    <col collapsed="false" customWidth="true" hidden="false" outlineLevel="0" max="31" min="31" style="0" width="7.49"/>
    <col collapsed="false" customWidth="true" hidden="false" outlineLevel="0" max="32" min="32" style="0" width="3.88"/>
    <col collapsed="false" customWidth="true" hidden="false" outlineLevel="0" max="33" min="33" style="0" width="7.49"/>
    <col collapsed="false" customWidth="true" hidden="false" outlineLevel="0" max="34" min="34" style="0" width="3.25"/>
    <col collapsed="false" customWidth="true" hidden="false" outlineLevel="0" max="35" min="35" style="0" width="7.49"/>
    <col collapsed="false" customWidth="true" hidden="false" outlineLevel="0" max="36" min="36" style="0" width="3.25"/>
    <col collapsed="false" customWidth="true" hidden="false" outlineLevel="0" max="37" min="37" style="0" width="13.24"/>
    <col collapsed="false" customWidth="true" hidden="false" outlineLevel="0" max="38" min="38" style="0" width="16.26"/>
    <col collapsed="false" customWidth="true" hidden="false" outlineLevel="0" max="39" min="39" style="0" width="13.24"/>
    <col collapsed="false" customWidth="true" hidden="false" outlineLevel="0" max="40" min="40" style="0" width="15.13"/>
    <col collapsed="false" customWidth="true" hidden="false" outlineLevel="0" max="43" min="41" style="0" width="13.24"/>
  </cols>
  <sheetData>
    <row r="1" customFormat="false" ht="15.75" hidden="false" customHeight="false" outlineLevel="0" collapsed="false">
      <c r="A1" s="16" t="s">
        <v>25</v>
      </c>
      <c r="B1" s="16"/>
      <c r="C1" s="16"/>
      <c r="D1" s="17" t="s">
        <v>26</v>
      </c>
      <c r="E1" s="17"/>
      <c r="F1" s="17"/>
      <c r="G1" s="17"/>
      <c r="H1" s="17"/>
      <c r="I1" s="17"/>
      <c r="J1" s="18" t="s">
        <v>27</v>
      </c>
      <c r="K1" s="18"/>
      <c r="L1" s="18"/>
      <c r="M1" s="18"/>
      <c r="N1" s="18"/>
      <c r="O1" s="18"/>
      <c r="P1" s="18"/>
      <c r="Q1" s="18"/>
      <c r="R1" s="19" t="s">
        <v>28</v>
      </c>
      <c r="S1" s="19"/>
      <c r="T1" s="19"/>
      <c r="U1" s="19"/>
      <c r="V1" s="19"/>
      <c r="W1" s="19"/>
      <c r="X1" s="18" t="s">
        <v>29</v>
      </c>
      <c r="Y1" s="18"/>
      <c r="Z1" s="18"/>
      <c r="AA1" s="18"/>
      <c r="AB1" s="20"/>
      <c r="AC1" s="20"/>
      <c r="AD1" s="20"/>
      <c r="AE1" s="20"/>
      <c r="AF1" s="20"/>
      <c r="AG1" s="20"/>
      <c r="AH1" s="20"/>
      <c r="AI1" s="20"/>
      <c r="AJ1" s="18" t="s">
        <v>30</v>
      </c>
      <c r="AK1" s="18"/>
      <c r="AL1" s="21"/>
      <c r="AM1" s="21"/>
      <c r="AN1" s="21"/>
      <c r="AO1" s="21"/>
      <c r="AP1" s="21"/>
      <c r="AQ1" s="21"/>
    </row>
    <row r="2" customFormat="false" ht="15.75" hidden="false" customHeight="false" outlineLevel="0" collapsed="false">
      <c r="A2" s="16"/>
      <c r="B2" s="16"/>
      <c r="C2" s="16"/>
      <c r="D2" s="22" t="s">
        <v>31</v>
      </c>
      <c r="E2" s="22"/>
      <c r="F2" s="23" t="s">
        <v>32</v>
      </c>
      <c r="G2" s="23"/>
      <c r="H2" s="23"/>
      <c r="I2" s="23"/>
      <c r="J2" s="24" t="s">
        <v>33</v>
      </c>
      <c r="K2" s="24"/>
      <c r="L2" s="25" t="s">
        <v>14</v>
      </c>
      <c r="M2" s="25"/>
      <c r="N2" s="25"/>
      <c r="O2" s="25"/>
      <c r="P2" s="25"/>
      <c r="Q2" s="25"/>
      <c r="R2" s="26" t="s">
        <v>15</v>
      </c>
      <c r="S2" s="26"/>
      <c r="T2" s="27" t="s">
        <v>34</v>
      </c>
      <c r="U2" s="27"/>
      <c r="V2" s="27"/>
      <c r="W2" s="27"/>
      <c r="X2" s="28" t="s">
        <v>17</v>
      </c>
      <c r="Y2" s="28"/>
      <c r="Z2" s="28"/>
      <c r="AA2" s="28"/>
      <c r="AB2" s="29"/>
      <c r="AC2" s="29"/>
      <c r="AD2" s="30"/>
      <c r="AE2" s="30"/>
      <c r="AF2" s="30"/>
      <c r="AG2" s="30"/>
      <c r="AH2" s="30"/>
      <c r="AI2" s="30"/>
      <c r="AJ2" s="31"/>
      <c r="AK2" s="31"/>
    </row>
    <row r="3" customFormat="false" ht="15.75" hidden="false" customHeight="false" outlineLevel="0" collapsed="false">
      <c r="A3" s="32" t="s">
        <v>35</v>
      </c>
      <c r="B3" s="32" t="s">
        <v>36</v>
      </c>
      <c r="C3" s="32" t="s">
        <v>37</v>
      </c>
      <c r="D3" s="33" t="s">
        <v>38</v>
      </c>
      <c r="E3" s="33"/>
      <c r="F3" s="33" t="s">
        <v>39</v>
      </c>
      <c r="G3" s="33"/>
      <c r="H3" s="33" t="s">
        <v>40</v>
      </c>
      <c r="I3" s="33"/>
      <c r="J3" s="25" t="s">
        <v>41</v>
      </c>
      <c r="K3" s="25"/>
      <c r="L3" s="25" t="s">
        <v>42</v>
      </c>
      <c r="M3" s="25"/>
      <c r="N3" s="25" t="s">
        <v>43</v>
      </c>
      <c r="O3" s="25"/>
      <c r="P3" s="25" t="s">
        <v>44</v>
      </c>
      <c r="Q3" s="25"/>
      <c r="R3" s="34" t="s">
        <v>45</v>
      </c>
      <c r="S3" s="34"/>
      <c r="T3" s="35" t="s">
        <v>46</v>
      </c>
      <c r="U3" s="35"/>
      <c r="V3" s="35" t="s">
        <v>47</v>
      </c>
      <c r="W3" s="35"/>
      <c r="X3" s="25" t="s">
        <v>48</v>
      </c>
      <c r="Y3" s="25"/>
      <c r="Z3" s="25" t="s">
        <v>49</v>
      </c>
      <c r="AA3" s="25"/>
      <c r="AB3" s="30"/>
      <c r="AC3" s="30"/>
      <c r="AD3" s="30"/>
      <c r="AE3" s="30"/>
      <c r="AF3" s="30"/>
      <c r="AG3" s="30"/>
      <c r="AH3" s="30"/>
      <c r="AI3" s="30"/>
      <c r="AJ3" s="31"/>
      <c r="AK3" s="31"/>
    </row>
    <row r="4" customFormat="false" ht="15.75" hidden="false" customHeight="false" outlineLevel="0" collapsed="false">
      <c r="A4" s="36" t="s">
        <v>50</v>
      </c>
      <c r="B4" s="37" t="s">
        <v>51</v>
      </c>
      <c r="C4" s="36" t="s">
        <v>52</v>
      </c>
      <c r="D4" s="38" t="s">
        <v>53</v>
      </c>
      <c r="E4" s="39" t="n">
        <v>3579.62</v>
      </c>
      <c r="F4" s="38" t="s">
        <v>53</v>
      </c>
      <c r="G4" s="39" t="n">
        <v>3579.62</v>
      </c>
      <c r="H4" s="40" t="s">
        <v>53</v>
      </c>
      <c r="I4" s="39" t="n">
        <v>3579.62</v>
      </c>
      <c r="J4" s="41" t="s">
        <v>53</v>
      </c>
      <c r="K4" s="42" t="n">
        <v>3579.62</v>
      </c>
      <c r="L4" s="43" t="s">
        <v>53</v>
      </c>
      <c r="M4" s="42" t="n">
        <v>3579.62</v>
      </c>
      <c r="N4" s="43" t="s">
        <v>53</v>
      </c>
      <c r="O4" s="42" t="n">
        <v>3579.62</v>
      </c>
      <c r="P4" s="43" t="s">
        <v>53</v>
      </c>
      <c r="Q4" s="42" t="n">
        <v>3579.62</v>
      </c>
      <c r="R4" s="44" t="s">
        <v>53</v>
      </c>
      <c r="S4" s="45" t="n">
        <v>3579.62</v>
      </c>
      <c r="T4" s="44" t="s">
        <v>53</v>
      </c>
      <c r="U4" s="45" t="n">
        <v>3579.62</v>
      </c>
      <c r="V4" s="44" t="s">
        <v>53</v>
      </c>
      <c r="W4" s="45" t="n">
        <v>3579.62</v>
      </c>
      <c r="X4" s="43" t="s">
        <v>53</v>
      </c>
      <c r="Y4" s="42" t="n">
        <v>3579.62</v>
      </c>
      <c r="Z4" s="43" t="s">
        <v>53</v>
      </c>
      <c r="AA4" s="42" t="n">
        <v>3579.62</v>
      </c>
      <c r="AB4" s="46"/>
      <c r="AC4" s="47"/>
      <c r="AD4" s="46"/>
      <c r="AE4" s="47"/>
      <c r="AF4" s="46"/>
      <c r="AG4" s="47"/>
      <c r="AH4" s="46"/>
      <c r="AI4" s="47"/>
      <c r="AJ4" s="48" t="s">
        <v>53</v>
      </c>
      <c r="AK4" s="49" t="n">
        <f aca="false">SUM(AA4,W4,Q4,I4)</f>
        <v>14318.48</v>
      </c>
      <c r="AL4" s="50"/>
      <c r="AM4" s="50"/>
      <c r="AN4" s="50"/>
      <c r="AO4" s="50"/>
      <c r="AP4" s="50"/>
      <c r="AQ4" s="50"/>
    </row>
    <row r="5" customFormat="false" ht="15.75" hidden="false" customHeight="false" outlineLevel="0" collapsed="false">
      <c r="A5" s="36" t="s">
        <v>18</v>
      </c>
      <c r="B5" s="36" t="s">
        <v>54</v>
      </c>
      <c r="C5" s="51" t="s">
        <v>55</v>
      </c>
      <c r="D5" s="38" t="s">
        <v>53</v>
      </c>
      <c r="E5" s="39" t="n">
        <v>11664.4</v>
      </c>
      <c r="F5" s="38" t="s">
        <v>53</v>
      </c>
      <c r="G5" s="39" t="n">
        <v>11664.4</v>
      </c>
      <c r="H5" s="40" t="s">
        <v>53</v>
      </c>
      <c r="I5" s="39" t="n">
        <v>11664.4</v>
      </c>
      <c r="J5" s="41" t="s">
        <v>53</v>
      </c>
      <c r="K5" s="42" t="n">
        <v>11664.4</v>
      </c>
      <c r="L5" s="43" t="s">
        <v>53</v>
      </c>
      <c r="M5" s="42" t="n">
        <v>11664.4</v>
      </c>
      <c r="N5" s="43" t="s">
        <v>53</v>
      </c>
      <c r="O5" s="42" t="n">
        <v>11664.4</v>
      </c>
      <c r="P5" s="43" t="s">
        <v>53</v>
      </c>
      <c r="Q5" s="42" t="n">
        <v>11664.4</v>
      </c>
      <c r="R5" s="44" t="s">
        <v>53</v>
      </c>
      <c r="S5" s="45" t="n">
        <v>11664.4</v>
      </c>
      <c r="T5" s="44" t="s">
        <v>53</v>
      </c>
      <c r="U5" s="45" t="n">
        <v>11664.4</v>
      </c>
      <c r="V5" s="44" t="s">
        <v>53</v>
      </c>
      <c r="W5" s="45" t="n">
        <v>11664.4</v>
      </c>
      <c r="X5" s="43" t="s">
        <v>53</v>
      </c>
      <c r="Y5" s="42" t="n">
        <v>11664.4</v>
      </c>
      <c r="Z5" s="43" t="s">
        <v>53</v>
      </c>
      <c r="AA5" s="42" t="n">
        <v>11664.4</v>
      </c>
      <c r="AB5" s="46"/>
      <c r="AC5" s="52"/>
      <c r="AD5" s="46"/>
      <c r="AE5" s="52"/>
      <c r="AF5" s="46"/>
      <c r="AG5" s="52"/>
      <c r="AH5" s="46"/>
      <c r="AI5" s="52"/>
      <c r="AJ5" s="48" t="s">
        <v>53</v>
      </c>
      <c r="AK5" s="49" t="n">
        <f aca="false">SUM(AA5,W5,Q5,I5)</f>
        <v>46657.6</v>
      </c>
      <c r="AL5" s="50"/>
      <c r="AM5" s="50"/>
      <c r="AN5" s="50"/>
      <c r="AO5" s="50"/>
      <c r="AP5" s="50"/>
      <c r="AQ5" s="50"/>
    </row>
    <row r="6" customFormat="false" ht="15.75" hidden="false" customHeight="false" outlineLevel="0" collapsed="false">
      <c r="A6" s="36" t="s">
        <v>19</v>
      </c>
      <c r="B6" s="36" t="s">
        <v>56</v>
      </c>
      <c r="C6" s="37" t="s">
        <v>57</v>
      </c>
      <c r="D6" s="38" t="s">
        <v>53</v>
      </c>
      <c r="E6" s="53" t="s">
        <v>58</v>
      </c>
      <c r="F6" s="54" t="s">
        <v>53</v>
      </c>
      <c r="G6" s="53" t="s">
        <v>58</v>
      </c>
      <c r="H6" s="55" t="s">
        <v>53</v>
      </c>
      <c r="I6" s="53" t="s">
        <v>58</v>
      </c>
      <c r="J6" s="55" t="s">
        <v>53</v>
      </c>
      <c r="K6" s="53" t="s">
        <v>58</v>
      </c>
      <c r="L6" s="54" t="s">
        <v>53</v>
      </c>
      <c r="M6" s="53" t="s">
        <v>58</v>
      </c>
      <c r="N6" s="43" t="s">
        <v>53</v>
      </c>
      <c r="O6" s="42" t="n">
        <v>4073.28</v>
      </c>
      <c r="P6" s="43" t="s">
        <v>53</v>
      </c>
      <c r="Q6" s="42" t="n">
        <v>4073.28</v>
      </c>
      <c r="R6" s="44" t="s">
        <v>53</v>
      </c>
      <c r="S6" s="53" t="s">
        <v>58</v>
      </c>
      <c r="T6" s="44" t="s">
        <v>53</v>
      </c>
      <c r="U6" s="45" t="n">
        <v>5600.76</v>
      </c>
      <c r="V6" s="44" t="s">
        <v>53</v>
      </c>
      <c r="W6" s="45" t="n">
        <v>5600.76</v>
      </c>
      <c r="X6" s="43" t="s">
        <v>53</v>
      </c>
      <c r="Y6" s="42" t="n">
        <v>2800.38</v>
      </c>
      <c r="Z6" s="43" t="s">
        <v>53</v>
      </c>
      <c r="AA6" s="42" t="n">
        <v>2800.38</v>
      </c>
      <c r="AB6" s="46"/>
      <c r="AC6" s="47"/>
      <c r="AD6" s="46"/>
      <c r="AE6" s="47"/>
      <c r="AF6" s="46"/>
      <c r="AG6" s="47"/>
      <c r="AH6" s="46"/>
      <c r="AI6" s="47"/>
      <c r="AJ6" s="48" t="s">
        <v>53</v>
      </c>
      <c r="AK6" s="49" t="n">
        <f aca="false">SUM(AA6,W6,Q6,I6)</f>
        <v>12474.42</v>
      </c>
      <c r="AL6" s="50"/>
      <c r="AM6" s="50"/>
      <c r="AN6" s="50"/>
      <c r="AO6" s="50"/>
      <c r="AP6" s="50"/>
      <c r="AQ6" s="50"/>
    </row>
    <row r="7" customFormat="false" ht="15.75" hidden="false" customHeight="false" outlineLevel="0" collapsed="false">
      <c r="A7" s="36" t="s">
        <v>20</v>
      </c>
      <c r="B7" s="36" t="s">
        <v>59</v>
      </c>
      <c r="C7" s="36" t="s">
        <v>60</v>
      </c>
      <c r="D7" s="38" t="s">
        <v>53</v>
      </c>
      <c r="E7" s="39" t="n">
        <v>2061.4</v>
      </c>
      <c r="F7" s="38" t="s">
        <v>53</v>
      </c>
      <c r="G7" s="39" t="n">
        <v>2061.4</v>
      </c>
      <c r="H7" s="40" t="s">
        <v>53</v>
      </c>
      <c r="I7" s="39" t="n">
        <v>2061.4</v>
      </c>
      <c r="J7" s="41" t="s">
        <v>53</v>
      </c>
      <c r="K7" s="42" t="n">
        <v>2061.4</v>
      </c>
      <c r="L7" s="43" t="s">
        <v>53</v>
      </c>
      <c r="M7" s="42" t="n">
        <v>2061.4</v>
      </c>
      <c r="N7" s="43" t="s">
        <v>53</v>
      </c>
      <c r="O7" s="42" t="n">
        <v>2061.4</v>
      </c>
      <c r="P7" s="43" t="s">
        <v>53</v>
      </c>
      <c r="Q7" s="42" t="n">
        <v>2061.4</v>
      </c>
      <c r="R7" s="44" t="s">
        <v>53</v>
      </c>
      <c r="S7" s="45" t="n">
        <v>2061.4</v>
      </c>
      <c r="T7" s="44" t="s">
        <v>53</v>
      </c>
      <c r="U7" s="45" t="n">
        <v>2061.4</v>
      </c>
      <c r="V7" s="44" t="s">
        <v>53</v>
      </c>
      <c r="W7" s="45" t="n">
        <v>2061.4</v>
      </c>
      <c r="X7" s="43" t="s">
        <v>53</v>
      </c>
      <c r="Y7" s="42" t="n">
        <v>4122.8</v>
      </c>
      <c r="Z7" s="43" t="s">
        <v>53</v>
      </c>
      <c r="AA7" s="42" t="n">
        <v>4122.8</v>
      </c>
      <c r="AB7" s="46"/>
      <c r="AC7" s="47"/>
      <c r="AD7" s="46"/>
      <c r="AE7" s="47"/>
      <c r="AF7" s="46"/>
      <c r="AG7" s="47"/>
      <c r="AH7" s="46"/>
      <c r="AI7" s="47"/>
      <c r="AJ7" s="48" t="s">
        <v>53</v>
      </c>
      <c r="AK7" s="49" t="n">
        <f aca="false">SUM(AA7,W7,Q7,I7)</f>
        <v>10307</v>
      </c>
      <c r="AL7" s="50"/>
      <c r="AM7" s="50"/>
      <c r="AN7" s="50"/>
      <c r="AO7" s="50"/>
      <c r="AP7" s="50"/>
      <c r="AQ7" s="50"/>
    </row>
    <row r="8" customFormat="false" ht="15.75" hidden="false" customHeight="false" outlineLevel="0" collapsed="false">
      <c r="A8" s="36" t="s">
        <v>61</v>
      </c>
      <c r="B8" s="37" t="s">
        <v>62</v>
      </c>
      <c r="C8" s="56" t="s">
        <v>63</v>
      </c>
      <c r="D8" s="38" t="s">
        <v>53</v>
      </c>
      <c r="E8" s="53" t="s">
        <v>58</v>
      </c>
      <c r="F8" s="54" t="s">
        <v>53</v>
      </c>
      <c r="G8" s="53" t="s">
        <v>58</v>
      </c>
      <c r="H8" s="55" t="s">
        <v>53</v>
      </c>
      <c r="I8" s="53" t="s">
        <v>58</v>
      </c>
      <c r="J8" s="41" t="s">
        <v>53</v>
      </c>
      <c r="K8" s="53" t="s">
        <v>58</v>
      </c>
      <c r="L8" s="54" t="s">
        <v>53</v>
      </c>
      <c r="M8" s="53" t="s">
        <v>58</v>
      </c>
      <c r="N8" s="54" t="s">
        <v>53</v>
      </c>
      <c r="O8" s="53" t="s">
        <v>58</v>
      </c>
      <c r="P8" s="54" t="s">
        <v>53</v>
      </c>
      <c r="Q8" s="53" t="s">
        <v>58</v>
      </c>
      <c r="R8" s="44" t="s">
        <v>53</v>
      </c>
      <c r="S8" s="45" t="n">
        <v>1889.36</v>
      </c>
      <c r="T8" s="44" t="s">
        <v>53</v>
      </c>
      <c r="U8" s="45" t="n">
        <v>1889.36</v>
      </c>
      <c r="V8" s="44" t="s">
        <v>53</v>
      </c>
      <c r="W8" s="57" t="n">
        <v>944.68</v>
      </c>
      <c r="X8" s="43" t="s">
        <v>53</v>
      </c>
      <c r="Y8" s="58" t="n">
        <v>944.68</v>
      </c>
      <c r="Z8" s="43" t="s">
        <v>53</v>
      </c>
      <c r="AA8" s="58" t="n">
        <v>944.68</v>
      </c>
      <c r="AB8" s="46"/>
      <c r="AC8" s="47"/>
      <c r="AD8" s="46"/>
      <c r="AE8" s="47"/>
      <c r="AF8" s="46"/>
      <c r="AG8" s="47"/>
      <c r="AH8" s="46"/>
      <c r="AI8" s="47"/>
      <c r="AJ8" s="48" t="s">
        <v>53</v>
      </c>
      <c r="AK8" s="49" t="n">
        <f aca="false">SUM(AA8,W8,Q8,I8)</f>
        <v>1889.36</v>
      </c>
      <c r="AL8" s="50"/>
      <c r="AM8" s="50"/>
      <c r="AN8" s="50"/>
      <c r="AO8" s="50"/>
      <c r="AP8" s="50"/>
      <c r="AQ8" s="50"/>
    </row>
    <row r="9" customFormat="false" ht="15.75" hidden="false" customHeight="false" outlineLevel="0" collapsed="false">
      <c r="A9" s="36" t="s">
        <v>21</v>
      </c>
      <c r="B9" s="36" t="s">
        <v>64</v>
      </c>
      <c r="C9" s="51" t="s">
        <v>65</v>
      </c>
      <c r="D9" s="38" t="s">
        <v>53</v>
      </c>
      <c r="E9" s="59" t="n">
        <v>421.08</v>
      </c>
      <c r="F9" s="38" t="s">
        <v>53</v>
      </c>
      <c r="G9" s="59" t="n">
        <v>421.08</v>
      </c>
      <c r="H9" s="40" t="s">
        <v>53</v>
      </c>
      <c r="I9" s="59" t="n">
        <v>421.08</v>
      </c>
      <c r="J9" s="41" t="s">
        <v>53</v>
      </c>
      <c r="K9" s="58" t="n">
        <v>842.16</v>
      </c>
      <c r="L9" s="43" t="s">
        <v>53</v>
      </c>
      <c r="M9" s="58" t="n">
        <v>842.16</v>
      </c>
      <c r="N9" s="43" t="s">
        <v>53</v>
      </c>
      <c r="O9" s="58" t="n">
        <v>842.16</v>
      </c>
      <c r="P9" s="43" t="s">
        <v>53</v>
      </c>
      <c r="Q9" s="58" t="n">
        <v>842.16</v>
      </c>
      <c r="R9" s="44" t="s">
        <v>53</v>
      </c>
      <c r="S9" s="57" t="n">
        <v>842.16</v>
      </c>
      <c r="T9" s="44" t="s">
        <v>53</v>
      </c>
      <c r="U9" s="57" t="n">
        <v>842.16</v>
      </c>
      <c r="V9" s="44" t="s">
        <v>53</v>
      </c>
      <c r="W9" s="57" t="n">
        <v>842.16</v>
      </c>
      <c r="X9" s="43" t="s">
        <v>53</v>
      </c>
      <c r="Y9" s="58" t="n">
        <v>842.16</v>
      </c>
      <c r="Z9" s="43" t="s">
        <v>53</v>
      </c>
      <c r="AA9" s="58" t="n">
        <v>842.16</v>
      </c>
      <c r="AB9" s="46"/>
      <c r="AC9" s="52"/>
      <c r="AD9" s="46"/>
      <c r="AE9" s="52"/>
      <c r="AF9" s="46"/>
      <c r="AG9" s="52"/>
      <c r="AH9" s="46"/>
      <c r="AI9" s="52"/>
      <c r="AJ9" s="48" t="s">
        <v>53</v>
      </c>
      <c r="AK9" s="49" t="n">
        <f aca="false">SUM(AA9,W9,Q9,I9)</f>
        <v>2947.56</v>
      </c>
      <c r="AL9" s="50"/>
      <c r="AM9" s="50"/>
      <c r="AN9" s="50"/>
      <c r="AO9" s="50"/>
      <c r="AP9" s="50"/>
      <c r="AQ9" s="50"/>
    </row>
    <row r="10" customFormat="false" ht="15.75" hidden="false" customHeight="false" outlineLevel="0" collapsed="false">
      <c r="A10" s="36" t="s">
        <v>23</v>
      </c>
      <c r="B10" s="60" t="s">
        <v>66</v>
      </c>
      <c r="C10" s="61"/>
      <c r="D10" s="62" t="s">
        <v>53</v>
      </c>
      <c r="E10" s="63" t="n">
        <v>17726.5</v>
      </c>
      <c r="F10" s="62" t="s">
        <v>53</v>
      </c>
      <c r="G10" s="63" t="n">
        <v>17726.5</v>
      </c>
      <c r="H10" s="64" t="s">
        <v>53</v>
      </c>
      <c r="I10" s="63" t="n">
        <v>17726.5</v>
      </c>
      <c r="J10" s="65" t="s">
        <v>53</v>
      </c>
      <c r="K10" s="66" t="n">
        <v>21875.7</v>
      </c>
      <c r="L10" s="67" t="s">
        <v>53</v>
      </c>
      <c r="M10" s="66" t="n">
        <v>20011.64</v>
      </c>
      <c r="N10" s="67" t="s">
        <v>53</v>
      </c>
      <c r="O10" s="66" t="n">
        <v>24084.92</v>
      </c>
      <c r="P10" s="67" t="s">
        <v>53</v>
      </c>
      <c r="Q10" s="66" t="n">
        <v>24084.92</v>
      </c>
      <c r="R10" s="68" t="s">
        <v>53</v>
      </c>
      <c r="S10" s="69" t="n">
        <v>20036.94</v>
      </c>
      <c r="T10" s="68" t="s">
        <v>53</v>
      </c>
      <c r="U10" s="69" t="n">
        <v>25637.7</v>
      </c>
      <c r="V10" s="68" t="s">
        <v>53</v>
      </c>
      <c r="W10" s="69" t="n">
        <v>24693.02</v>
      </c>
      <c r="X10" s="67" t="s">
        <v>53</v>
      </c>
      <c r="Y10" s="66" t="n">
        <v>25818.1</v>
      </c>
      <c r="Z10" s="67" t="s">
        <v>53</v>
      </c>
      <c r="AA10" s="66" t="n">
        <v>25818.1</v>
      </c>
      <c r="AB10" s="70"/>
      <c r="AC10" s="71"/>
      <c r="AD10" s="70"/>
      <c r="AE10" s="71"/>
      <c r="AF10" s="70"/>
      <c r="AG10" s="71"/>
      <c r="AH10" s="70"/>
      <c r="AI10" s="71"/>
      <c r="AJ10" s="72" t="s">
        <v>53</v>
      </c>
      <c r="AK10" s="49" t="n">
        <f aca="false">SUM(AA10,W10,Q10,I10)</f>
        <v>92322.54</v>
      </c>
      <c r="AL10" s="73"/>
      <c r="AM10" s="73"/>
      <c r="AN10" s="73"/>
      <c r="AO10" s="73"/>
      <c r="AP10" s="73"/>
      <c r="AQ10" s="73"/>
    </row>
    <row r="11" customFormat="false" ht="15.75" hidden="false" customHeight="false" outlineLevel="0" collapsed="false">
      <c r="A11" s="61"/>
      <c r="B11" s="61"/>
      <c r="C11" s="36" t="s">
        <v>66</v>
      </c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74"/>
      <c r="AK11" s="49" t="n">
        <f aca="false">SUM(AA11,W11,Q11,I11)</f>
        <v>0</v>
      </c>
    </row>
    <row r="12" customFormat="false" ht="15.75" hidden="false" customHeight="false" outlineLevel="0" collapsed="false">
      <c r="A12" s="75" t="n">
        <v>2</v>
      </c>
      <c r="B12" s="75" t="s">
        <v>67</v>
      </c>
      <c r="C12" s="61"/>
      <c r="D12" s="62" t="s">
        <v>53</v>
      </c>
      <c r="E12" s="63" t="n">
        <v>2658.98</v>
      </c>
      <c r="F12" s="62" t="s">
        <v>53</v>
      </c>
      <c r="G12" s="63" t="n">
        <v>2658.98</v>
      </c>
      <c r="H12" s="64" t="s">
        <v>53</v>
      </c>
      <c r="I12" s="63" t="n">
        <v>2658.98</v>
      </c>
      <c r="J12" s="65" t="s">
        <v>53</v>
      </c>
      <c r="K12" s="66" t="n">
        <v>3281.36</v>
      </c>
      <c r="L12" s="67" t="s">
        <v>53</v>
      </c>
      <c r="M12" s="66" t="n">
        <v>3001.75</v>
      </c>
      <c r="N12" s="67" t="s">
        <v>53</v>
      </c>
      <c r="O12" s="66" t="n">
        <v>3612.74</v>
      </c>
      <c r="P12" s="67" t="s">
        <v>53</v>
      </c>
      <c r="Q12" s="66" t="n">
        <v>3612.74</v>
      </c>
      <c r="R12" s="68" t="s">
        <v>53</v>
      </c>
      <c r="S12" s="69" t="n">
        <v>3005.54</v>
      </c>
      <c r="T12" s="68" t="s">
        <v>53</v>
      </c>
      <c r="U12" s="69" t="n">
        <v>3845.66</v>
      </c>
      <c r="V12" s="68" t="s">
        <v>53</v>
      </c>
      <c r="W12" s="69" t="n">
        <v>3703.95</v>
      </c>
      <c r="X12" s="67" t="s">
        <v>53</v>
      </c>
      <c r="Y12" s="66" t="n">
        <v>3872.72</v>
      </c>
      <c r="Z12" s="67" t="s">
        <v>53</v>
      </c>
      <c r="AA12" s="66" t="n">
        <v>3872.72</v>
      </c>
      <c r="AB12" s="70"/>
      <c r="AC12" s="71"/>
      <c r="AD12" s="70"/>
      <c r="AE12" s="71"/>
      <c r="AF12" s="70"/>
      <c r="AG12" s="71"/>
      <c r="AH12" s="70"/>
      <c r="AI12" s="71"/>
      <c r="AJ12" s="72" t="s">
        <v>53</v>
      </c>
      <c r="AK12" s="49" t="n">
        <f aca="false">SUM(AA12,W12,Q12,I12)</f>
        <v>13848.39</v>
      </c>
      <c r="AL12" s="73"/>
      <c r="AM12" s="73"/>
      <c r="AN12" s="73"/>
      <c r="AO12" s="73"/>
      <c r="AP12" s="73"/>
      <c r="AQ12" s="73"/>
    </row>
    <row r="13" customFormat="false" ht="15.75" hidden="false" customHeight="false" outlineLevel="0" collapsed="false">
      <c r="A13" s="25" t="s">
        <v>68</v>
      </c>
      <c r="B13" s="76" t="s">
        <v>69</v>
      </c>
      <c r="C13" s="77"/>
      <c r="D13" s="78" t="s">
        <v>53</v>
      </c>
      <c r="E13" s="79" t="n">
        <v>20385.48</v>
      </c>
      <c r="F13" s="78" t="s">
        <v>53</v>
      </c>
      <c r="G13" s="79" t="n">
        <v>20385.48</v>
      </c>
      <c r="H13" s="80" t="s">
        <v>53</v>
      </c>
      <c r="I13" s="79" t="n">
        <v>20385.48</v>
      </c>
      <c r="J13" s="81" t="s">
        <v>53</v>
      </c>
      <c r="K13" s="82" t="n">
        <v>25157.06</v>
      </c>
      <c r="L13" s="72" t="s">
        <v>53</v>
      </c>
      <c r="M13" s="82" t="n">
        <v>23013.39</v>
      </c>
      <c r="N13" s="72" t="s">
        <v>53</v>
      </c>
      <c r="O13" s="82" t="n">
        <v>27697.66</v>
      </c>
      <c r="P13" s="72" t="s">
        <v>53</v>
      </c>
      <c r="Q13" s="82" t="n">
        <v>27697.66</v>
      </c>
      <c r="R13" s="83" t="s">
        <v>53</v>
      </c>
      <c r="S13" s="84" t="n">
        <v>23042.48</v>
      </c>
      <c r="T13" s="83" t="s">
        <v>53</v>
      </c>
      <c r="U13" s="84" t="n">
        <v>29483.36</v>
      </c>
      <c r="V13" s="83" t="s">
        <v>53</v>
      </c>
      <c r="W13" s="84" t="n">
        <v>28396.97</v>
      </c>
      <c r="X13" s="72" t="s">
        <v>53</v>
      </c>
      <c r="Y13" s="82" t="n">
        <v>29690.82</v>
      </c>
      <c r="Z13" s="72" t="s">
        <v>53</v>
      </c>
      <c r="AA13" s="82" t="n">
        <v>29690.82</v>
      </c>
      <c r="AB13" s="85"/>
      <c r="AC13" s="86"/>
      <c r="AD13" s="85"/>
      <c r="AE13" s="86"/>
      <c r="AF13" s="85"/>
      <c r="AG13" s="86"/>
      <c r="AH13" s="85"/>
      <c r="AI13" s="86"/>
      <c r="AJ13" s="72" t="s">
        <v>53</v>
      </c>
      <c r="AK13" s="49" t="n">
        <f aca="false">SUM(AA13,W13,Q13,I13)</f>
        <v>106170.93</v>
      </c>
      <c r="AL13" s="73"/>
      <c r="AM13" s="73"/>
      <c r="AN13" s="73"/>
      <c r="AO13" s="73"/>
      <c r="AP13" s="73"/>
      <c r="AQ13" s="73"/>
    </row>
    <row r="14" customFormat="false" ht="15.75" hidden="false" customHeight="false" outlineLevel="0" collapsed="false">
      <c r="A14" s="77"/>
      <c r="B14" s="87" t="s">
        <v>70</v>
      </c>
      <c r="C14" s="77"/>
      <c r="D14" s="88" t="n">
        <v>0.0427</v>
      </c>
      <c r="E14" s="88"/>
      <c r="F14" s="88" t="n">
        <v>0.0427</v>
      </c>
      <c r="G14" s="88"/>
      <c r="H14" s="88" t="n">
        <v>0.0427</v>
      </c>
      <c r="I14" s="88"/>
      <c r="J14" s="89" t="n">
        <v>0.0527</v>
      </c>
      <c r="K14" s="89"/>
      <c r="L14" s="89" t="n">
        <v>0.0482</v>
      </c>
      <c r="M14" s="89"/>
      <c r="N14" s="89" t="n">
        <v>0.058</v>
      </c>
      <c r="O14" s="89"/>
      <c r="P14" s="89" t="n">
        <v>0.058</v>
      </c>
      <c r="Q14" s="89"/>
      <c r="R14" s="90" t="n">
        <v>0.0482</v>
      </c>
      <c r="S14" s="90"/>
      <c r="T14" s="90" t="n">
        <v>0.0617</v>
      </c>
      <c r="U14" s="90"/>
      <c r="V14" s="90" t="n">
        <v>0.0595</v>
      </c>
      <c r="W14" s="90"/>
      <c r="X14" s="89" t="n">
        <v>0.0622</v>
      </c>
      <c r="Y14" s="89"/>
      <c r="Z14" s="89" t="n">
        <v>0.0622</v>
      </c>
      <c r="AA14" s="89"/>
      <c r="AB14" s="91"/>
      <c r="AC14" s="91"/>
      <c r="AD14" s="91"/>
      <c r="AE14" s="91"/>
      <c r="AF14" s="91"/>
      <c r="AG14" s="91"/>
      <c r="AH14" s="91"/>
      <c r="AI14" s="91"/>
      <c r="AJ14" s="92" t="n">
        <v>1</v>
      </c>
      <c r="AK14" s="92"/>
      <c r="AL14" s="93"/>
      <c r="AM14" s="93"/>
      <c r="AN14" s="93"/>
      <c r="AO14" s="93"/>
      <c r="AP14" s="93"/>
      <c r="AQ14" s="93"/>
    </row>
    <row r="15" customFormat="false" ht="15.75" hidden="false" customHeight="false" outlineLevel="0" collapsed="false">
      <c r="A15" s="94"/>
      <c r="B15" s="95" t="s">
        <v>71</v>
      </c>
      <c r="C15" s="94"/>
      <c r="D15" s="31"/>
      <c r="E15" s="31"/>
      <c r="F15" s="31"/>
      <c r="G15" s="31"/>
      <c r="H15" s="96" t="s">
        <v>53</v>
      </c>
      <c r="I15" s="97" t="n">
        <f aca="false">SUM(H4:I13)</f>
        <v>58497.46</v>
      </c>
      <c r="J15" s="31"/>
      <c r="K15" s="31"/>
      <c r="L15" s="31"/>
      <c r="M15" s="31"/>
      <c r="N15" s="31"/>
      <c r="O15" s="31"/>
      <c r="P15" s="98" t="s">
        <v>53</v>
      </c>
      <c r="Q15" s="97" t="n">
        <f aca="false">SUM(P4:Q13)</f>
        <v>77616.18</v>
      </c>
      <c r="R15" s="31"/>
      <c r="S15" s="31"/>
      <c r="T15" s="31"/>
      <c r="U15" s="31"/>
      <c r="V15" s="98" t="s">
        <v>53</v>
      </c>
      <c r="W15" s="97" t="n">
        <f aca="false">SUM(V4:W13)</f>
        <v>81486.96</v>
      </c>
      <c r="X15" s="31"/>
      <c r="Y15" s="31"/>
      <c r="Z15" s="98" t="s">
        <v>53</v>
      </c>
      <c r="AA15" s="97" t="n">
        <f aca="false">SUM(Z4:AA13)</f>
        <v>83335.68</v>
      </c>
      <c r="AB15" s="99" t="n">
        <f aca="false">SUM(AA15,W15,Q15,I15)</f>
        <v>300936.28</v>
      </c>
      <c r="AC15" s="99"/>
      <c r="AD15" s="99"/>
      <c r="AE15" s="99"/>
      <c r="AF15" s="99"/>
      <c r="AG15" s="99"/>
      <c r="AH15" s="98"/>
      <c r="AI15" s="97"/>
      <c r="AJ15" s="98" t="s">
        <v>53</v>
      </c>
      <c r="AK15" s="97" t="n">
        <f aca="false">SUM(AK4:AK13)</f>
        <v>300936.28</v>
      </c>
      <c r="AL15" s="100"/>
      <c r="AM15" s="100"/>
      <c r="AN15" s="100"/>
      <c r="AO15" s="100"/>
      <c r="AP15" s="100"/>
      <c r="AQ15" s="100"/>
    </row>
    <row r="19" customFormat="false" ht="15.75" hidden="false" customHeight="true" outlineLevel="0" collapsed="false">
      <c r="Y19" s="101" t="s">
        <v>1</v>
      </c>
      <c r="Z19" s="101"/>
      <c r="AA19" s="101"/>
      <c r="AB19" s="101"/>
      <c r="AC19" s="101"/>
      <c r="AD19" s="101" t="s">
        <v>2</v>
      </c>
      <c r="AE19" s="101"/>
      <c r="AF19" s="101"/>
      <c r="AG19" s="101"/>
      <c r="AH19" s="101" t="s">
        <v>3</v>
      </c>
      <c r="AI19" s="101"/>
      <c r="AJ19" s="101" t="s">
        <v>4</v>
      </c>
      <c r="AK19" s="101"/>
      <c r="AL19" s="101" t="s">
        <v>5</v>
      </c>
      <c r="AM19" s="101" t="s">
        <v>6</v>
      </c>
      <c r="AN19" s="101" t="s">
        <v>7</v>
      </c>
      <c r="AO19" s="102" t="s">
        <v>8</v>
      </c>
      <c r="AP19" s="102" t="s">
        <v>72</v>
      </c>
      <c r="AQ19" s="102" t="s">
        <v>10</v>
      </c>
    </row>
    <row r="20" customFormat="false" ht="15.75" hidden="false" customHeight="true" outlineLevel="0" collapsed="false">
      <c r="Y20" s="101"/>
      <c r="Z20" s="101"/>
      <c r="AA20" s="101"/>
      <c r="AB20" s="101"/>
      <c r="AC20" s="101"/>
      <c r="AD20" s="102" t="s">
        <v>11</v>
      </c>
      <c r="AE20" s="102"/>
      <c r="AF20" s="102" t="s">
        <v>12</v>
      </c>
      <c r="AG20" s="102"/>
      <c r="AH20" s="102" t="s">
        <v>13</v>
      </c>
      <c r="AI20" s="102"/>
      <c r="AJ20" s="102" t="s">
        <v>14</v>
      </c>
      <c r="AK20" s="102"/>
      <c r="AL20" s="102" t="s">
        <v>15</v>
      </c>
      <c r="AM20" s="102" t="s">
        <v>73</v>
      </c>
      <c r="AN20" s="102" t="s">
        <v>17</v>
      </c>
      <c r="AO20" s="102"/>
      <c r="AP20" s="102"/>
      <c r="AQ20" s="102"/>
    </row>
    <row r="21" customFormat="false" ht="15.75" hidden="false" customHeight="true" outlineLevel="0" collapsed="false">
      <c r="Y21" s="56" t="s">
        <v>18</v>
      </c>
      <c r="Z21" s="56"/>
      <c r="AA21" s="56"/>
      <c r="AB21" s="56"/>
      <c r="AC21" s="56"/>
      <c r="AD21" s="103" t="n">
        <v>22</v>
      </c>
      <c r="AE21" s="103"/>
      <c r="AF21" s="103" t="n">
        <v>22</v>
      </c>
      <c r="AG21" s="103"/>
      <c r="AH21" s="103" t="n">
        <v>44</v>
      </c>
      <c r="AI21" s="103"/>
      <c r="AJ21" s="103" t="n">
        <v>44</v>
      </c>
      <c r="AK21" s="103"/>
      <c r="AL21" s="103" t="n">
        <v>44</v>
      </c>
      <c r="AM21" s="103" t="n">
        <v>44</v>
      </c>
      <c r="AN21" s="103" t="n">
        <v>44</v>
      </c>
      <c r="AO21" s="104" t="n">
        <f aca="false">SUM(AD21:AN21)</f>
        <v>264</v>
      </c>
      <c r="AP21" s="105" t="n">
        <v>206.16</v>
      </c>
      <c r="AQ21" s="104" t="n">
        <f aca="false">SUM(AP21*AO21)</f>
        <v>54426.24</v>
      </c>
    </row>
    <row r="22" customFormat="false" ht="15.75" hidden="false" customHeight="false" outlineLevel="0" collapsed="false">
      <c r="Y22" s="24" t="s">
        <v>19</v>
      </c>
      <c r="Z22" s="24"/>
      <c r="AA22" s="24"/>
      <c r="AB22" s="24"/>
      <c r="AC22" s="24"/>
      <c r="AD22" s="103" t="n">
        <v>44</v>
      </c>
      <c r="AE22" s="103"/>
      <c r="AF22" s="103" t="n">
        <v>88</v>
      </c>
      <c r="AG22" s="103"/>
      <c r="AH22" s="103" t="n">
        <v>88</v>
      </c>
      <c r="AI22" s="103"/>
      <c r="AJ22" s="103" t="n">
        <v>132</v>
      </c>
      <c r="AK22" s="103"/>
      <c r="AL22" s="103" t="n">
        <v>132</v>
      </c>
      <c r="AM22" s="103" t="n">
        <v>132</v>
      </c>
      <c r="AN22" s="103" t="n">
        <v>132</v>
      </c>
      <c r="AO22" s="104" t="n">
        <f aca="false">SUM(AD22:AN22)</f>
        <v>748</v>
      </c>
      <c r="AP22" s="105" t="n">
        <v>126.55</v>
      </c>
      <c r="AQ22" s="104" t="n">
        <f aca="false">SUM(AP22*AO22)</f>
        <v>94659.4</v>
      </c>
    </row>
    <row r="23" customFormat="false" ht="15.75" hidden="false" customHeight="false" outlineLevel="0" collapsed="false">
      <c r="O23" s="106" t="s">
        <v>74</v>
      </c>
      <c r="P23" s="106"/>
      <c r="Q23" s="106"/>
      <c r="R23" s="106"/>
      <c r="S23" s="106"/>
      <c r="T23" s="106"/>
      <c r="U23" s="106"/>
      <c r="Y23" s="24" t="s">
        <v>20</v>
      </c>
      <c r="Z23" s="24"/>
      <c r="AA23" s="24"/>
      <c r="AB23" s="24"/>
      <c r="AC23" s="24"/>
      <c r="AD23" s="103" t="n">
        <v>22</v>
      </c>
      <c r="AE23" s="103"/>
      <c r="AF23" s="103" t="n">
        <v>22</v>
      </c>
      <c r="AG23" s="103"/>
      <c r="AH23" s="103" t="n">
        <v>22</v>
      </c>
      <c r="AI23" s="103"/>
      <c r="AJ23" s="103" t="n">
        <v>44</v>
      </c>
      <c r="AK23" s="103"/>
      <c r="AL23" s="103" t="n">
        <v>44</v>
      </c>
      <c r="AM23" s="103" t="n">
        <v>44</v>
      </c>
      <c r="AN23" s="103" t="n">
        <v>22</v>
      </c>
      <c r="AO23" s="104" t="n">
        <f aca="false">SUM(AD23:AN23)</f>
        <v>220</v>
      </c>
      <c r="AP23" s="105" t="n">
        <v>206.89</v>
      </c>
      <c r="AQ23" s="104" t="n">
        <f aca="false">SUM(AP23*AO23)</f>
        <v>45515.8</v>
      </c>
    </row>
    <row r="24" customFormat="false" ht="15.75" hidden="false" customHeight="false" outlineLevel="0" collapsed="false">
      <c r="A24" s="107"/>
      <c r="B24" s="108" t="s">
        <v>25</v>
      </c>
      <c r="C24" s="108"/>
      <c r="D24" s="108"/>
      <c r="E24" s="108"/>
      <c r="F24" s="108"/>
      <c r="G24" s="108"/>
      <c r="H24" s="108"/>
      <c r="I24" s="108"/>
      <c r="J24" s="108"/>
      <c r="K24" s="108"/>
      <c r="O24" s="106"/>
      <c r="P24" s="106"/>
      <c r="Q24" s="106"/>
      <c r="R24" s="106"/>
      <c r="S24" s="106"/>
      <c r="T24" s="106"/>
      <c r="U24" s="106"/>
      <c r="Y24" s="24" t="s">
        <v>21</v>
      </c>
      <c r="Z24" s="24"/>
      <c r="AA24" s="24"/>
      <c r="AB24" s="24"/>
      <c r="AC24" s="24"/>
      <c r="AD24" s="109"/>
      <c r="AE24" s="109"/>
      <c r="AF24" s="109"/>
      <c r="AG24" s="109"/>
      <c r="AH24" s="109"/>
      <c r="AI24" s="109"/>
      <c r="AJ24" s="103" t="n">
        <v>44</v>
      </c>
      <c r="AK24" s="103"/>
      <c r="AL24" s="103" t="n">
        <v>44</v>
      </c>
      <c r="AM24" s="103" t="n">
        <v>44</v>
      </c>
      <c r="AN24" s="109"/>
      <c r="AO24" s="104" t="n">
        <f aca="false">SUM(AD24:AN24)</f>
        <v>132</v>
      </c>
      <c r="AP24" s="105" t="n">
        <v>57.9</v>
      </c>
      <c r="AQ24" s="104" t="n">
        <f aca="false">SUM(AP24*AO24)</f>
        <v>7642.8</v>
      </c>
    </row>
    <row r="25" customFormat="false" ht="15.75" hidden="false" customHeight="false" outlineLevel="0" collapsed="false">
      <c r="A25" s="107"/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O25" s="111" t="s">
        <v>75</v>
      </c>
      <c r="P25" s="112"/>
      <c r="Q25" s="111" t="n">
        <f aca="false">SUM(65*6)</f>
        <v>390</v>
      </c>
      <c r="R25" s="112"/>
      <c r="S25" s="113" t="n">
        <v>206.16</v>
      </c>
      <c r="T25" s="112"/>
      <c r="U25" s="112" t="n">
        <f aca="false">SUM(Q25*S25)</f>
        <v>80402.4</v>
      </c>
      <c r="Y25" s="28" t="s">
        <v>22</v>
      </c>
      <c r="Z25" s="28"/>
      <c r="AA25" s="28"/>
      <c r="AB25" s="28"/>
      <c r="AC25" s="28"/>
      <c r="AD25" s="109"/>
      <c r="AE25" s="109"/>
      <c r="AF25" s="109"/>
      <c r="AG25" s="109"/>
      <c r="AH25" s="114" t="n">
        <v>66</v>
      </c>
      <c r="AI25" s="114"/>
      <c r="AJ25" s="114" t="n">
        <v>44</v>
      </c>
      <c r="AK25" s="114"/>
      <c r="AL25" s="114" t="n">
        <v>66</v>
      </c>
      <c r="AM25" s="109"/>
      <c r="AN25" s="109"/>
      <c r="AO25" s="104" t="n">
        <f aca="false">SUM(AD25:AN25)</f>
        <v>176</v>
      </c>
      <c r="AP25" s="105" t="n">
        <v>44.49</v>
      </c>
      <c r="AQ25" s="104" t="n">
        <f aca="false">SUM(AP25*AO25)</f>
        <v>7830.24</v>
      </c>
    </row>
    <row r="26" customFormat="false" ht="15.75" hidden="false" customHeight="false" outlineLevel="0" collapsed="false">
      <c r="A26" s="107"/>
      <c r="B26" s="115" t="s">
        <v>35</v>
      </c>
      <c r="C26" s="116" t="s">
        <v>36</v>
      </c>
      <c r="D26" s="117"/>
      <c r="E26" s="118" t="s">
        <v>38</v>
      </c>
      <c r="F26" s="117"/>
      <c r="G26" s="118" t="s">
        <v>39</v>
      </c>
      <c r="H26" s="117"/>
      <c r="I26" s="116" t="s">
        <v>40</v>
      </c>
      <c r="J26" s="117"/>
      <c r="K26" s="119" t="s">
        <v>41</v>
      </c>
      <c r="O26" s="111" t="s">
        <v>76</v>
      </c>
      <c r="P26" s="112"/>
      <c r="Q26" s="112" t="n">
        <f aca="false">SUM(132*6)</f>
        <v>792</v>
      </c>
      <c r="R26" s="112"/>
      <c r="S26" s="113" t="n">
        <v>126.55</v>
      </c>
      <c r="T26" s="112"/>
      <c r="U26" s="112" t="n">
        <f aca="false">SUM(Q26*S26)</f>
        <v>100227.6</v>
      </c>
      <c r="Y26" s="24" t="s">
        <v>23</v>
      </c>
      <c r="Z26" s="24"/>
      <c r="AA26" s="24"/>
      <c r="AB26" s="24"/>
      <c r="AC26" s="24"/>
      <c r="AD26" s="103" t="n">
        <v>44</v>
      </c>
      <c r="AE26" s="103"/>
      <c r="AF26" s="103" t="n">
        <v>88</v>
      </c>
      <c r="AG26" s="103"/>
      <c r="AH26" s="103" t="n">
        <v>88</v>
      </c>
      <c r="AI26" s="103"/>
      <c r="AJ26" s="103" t="n">
        <v>132</v>
      </c>
      <c r="AK26" s="103"/>
      <c r="AL26" s="103" t="n">
        <v>132</v>
      </c>
      <c r="AM26" s="103" t="n">
        <v>132</v>
      </c>
      <c r="AN26" s="103" t="n">
        <v>132</v>
      </c>
      <c r="AO26" s="104" t="n">
        <f aca="false">SUM(AD26:AN26)</f>
        <v>748</v>
      </c>
      <c r="AP26" s="105" t="n">
        <v>10.55</v>
      </c>
      <c r="AQ26" s="104" t="n">
        <f aca="false">SUM(AP26*AO26)</f>
        <v>7891.4</v>
      </c>
    </row>
    <row r="27" customFormat="false" ht="15.75" hidden="false" customHeight="false" outlineLevel="0" collapsed="false">
      <c r="A27" s="107" t="s">
        <v>36</v>
      </c>
      <c r="B27" s="120" t="s">
        <v>50</v>
      </c>
      <c r="C27" s="107"/>
      <c r="D27" s="107"/>
      <c r="E27" s="107"/>
      <c r="F27" s="107"/>
      <c r="G27" s="107"/>
      <c r="H27" s="107"/>
      <c r="I27" s="107"/>
      <c r="J27" s="107"/>
      <c r="K27" s="121"/>
      <c r="O27" s="111" t="s">
        <v>77</v>
      </c>
      <c r="P27" s="112"/>
      <c r="Q27" s="112" t="n">
        <f aca="false">SUM(44*6)</f>
        <v>264</v>
      </c>
      <c r="R27" s="112"/>
      <c r="S27" s="113" t="n">
        <v>206.89</v>
      </c>
      <c r="T27" s="112"/>
      <c r="U27" s="112" t="n">
        <f aca="false">SUM(Q27*S27)</f>
        <v>54618.96</v>
      </c>
      <c r="Y27" s="122" t="s">
        <v>24</v>
      </c>
      <c r="Z27" s="122"/>
      <c r="AA27" s="122"/>
      <c r="AB27" s="122"/>
      <c r="AC27" s="122"/>
      <c r="AD27" s="122"/>
      <c r="AE27" s="122"/>
      <c r="AF27" s="122"/>
      <c r="AG27" s="122"/>
      <c r="AH27" s="122"/>
      <c r="AI27" s="122"/>
      <c r="AJ27" s="122"/>
      <c r="AK27" s="122"/>
      <c r="AL27" s="122"/>
      <c r="AM27" s="122"/>
      <c r="AN27" s="122"/>
      <c r="AO27" s="122"/>
      <c r="AP27" s="122"/>
      <c r="AQ27" s="123" t="n">
        <f aca="false">SUM(AQ21:AQ26)</f>
        <v>217965.88</v>
      </c>
    </row>
    <row r="28" customFormat="false" ht="15.75" hidden="false" customHeight="false" outlineLevel="0" collapsed="false">
      <c r="A28" s="107"/>
      <c r="B28" s="124" t="s">
        <v>18</v>
      </c>
      <c r="C28" s="125" t="s">
        <v>54</v>
      </c>
      <c r="D28" s="107"/>
      <c r="E28" s="126" t="s">
        <v>78</v>
      </c>
      <c r="F28" s="107"/>
      <c r="G28" s="126" t="n">
        <v>264</v>
      </c>
      <c r="H28" s="126" t="s">
        <v>53</v>
      </c>
      <c r="I28" s="127" t="n">
        <v>162.71</v>
      </c>
      <c r="J28" s="126" t="s">
        <v>53</v>
      </c>
      <c r="K28" s="128" t="n">
        <v>42955.44</v>
      </c>
      <c r="O28" s="111" t="s">
        <v>79</v>
      </c>
      <c r="P28" s="112"/>
      <c r="Q28" s="112" t="n">
        <f aca="false">SUM(44*3)</f>
        <v>132</v>
      </c>
      <c r="R28" s="112"/>
      <c r="S28" s="113" t="n">
        <v>44.49</v>
      </c>
      <c r="T28" s="112"/>
      <c r="U28" s="112" t="n">
        <f aca="false">SUM(Q28*S28)</f>
        <v>5872.68</v>
      </c>
    </row>
    <row r="29" customFormat="false" ht="15.75" hidden="false" customHeight="false" outlineLevel="0" collapsed="false">
      <c r="A29" s="107" t="s">
        <v>54</v>
      </c>
      <c r="B29" s="124" t="s">
        <v>19</v>
      </c>
      <c r="C29" s="125" t="s">
        <v>56</v>
      </c>
      <c r="D29" s="107"/>
      <c r="E29" s="126" t="s">
        <v>78</v>
      </c>
      <c r="F29" s="107"/>
      <c r="G29" s="126" t="n">
        <v>2112</v>
      </c>
      <c r="H29" s="126" t="s">
        <v>53</v>
      </c>
      <c r="I29" s="127" t="n">
        <v>132.55</v>
      </c>
      <c r="J29" s="126" t="s">
        <v>53</v>
      </c>
      <c r="K29" s="128" t="n">
        <v>279945.6</v>
      </c>
      <c r="O29" s="111" t="s">
        <v>80</v>
      </c>
      <c r="P29" s="112"/>
      <c r="Q29" s="112" t="n">
        <f aca="false">SUM(44*6)</f>
        <v>264</v>
      </c>
      <c r="R29" s="112"/>
      <c r="S29" s="113" t="n">
        <v>57.9</v>
      </c>
      <c r="T29" s="112"/>
      <c r="U29" s="112" t="n">
        <f aca="false">SUM(Q29*S29)</f>
        <v>15285.6</v>
      </c>
    </row>
    <row r="30" customFormat="false" ht="15.75" hidden="false" customHeight="false" outlineLevel="0" collapsed="false">
      <c r="A30" s="107" t="s">
        <v>56</v>
      </c>
      <c r="B30" s="124" t="s">
        <v>20</v>
      </c>
      <c r="C30" s="125" t="s">
        <v>59</v>
      </c>
      <c r="D30" s="107"/>
      <c r="E30" s="126" t="s">
        <v>78</v>
      </c>
      <c r="F30" s="107"/>
      <c r="G30" s="126" t="n">
        <v>196</v>
      </c>
      <c r="H30" s="126" t="s">
        <v>53</v>
      </c>
      <c r="I30" s="127" t="n">
        <v>127.29</v>
      </c>
      <c r="J30" s="126" t="s">
        <v>53</v>
      </c>
      <c r="K30" s="128" t="n">
        <v>24948.84</v>
      </c>
      <c r="O30" s="111" t="s">
        <v>81</v>
      </c>
      <c r="P30" s="112"/>
      <c r="Q30" s="112" t="n">
        <f aca="false">SUM(88*6)</f>
        <v>528</v>
      </c>
      <c r="R30" s="112"/>
      <c r="S30" s="113" t="n">
        <v>10.55</v>
      </c>
      <c r="T30" s="112"/>
      <c r="U30" s="112" t="n">
        <f aca="false">SUM(Q30*S30)</f>
        <v>5570.4</v>
      </c>
    </row>
    <row r="31" customFormat="false" ht="15.75" hidden="false" customHeight="false" outlineLevel="0" collapsed="false">
      <c r="A31" s="107" t="s">
        <v>59</v>
      </c>
      <c r="B31" s="124" t="s">
        <v>82</v>
      </c>
      <c r="C31" s="125" t="s">
        <v>83</v>
      </c>
      <c r="D31" s="107"/>
      <c r="E31" s="126" t="s">
        <v>78</v>
      </c>
      <c r="F31" s="107"/>
      <c r="G31" s="126" t="n">
        <v>616</v>
      </c>
      <c r="H31" s="126" t="s">
        <v>53</v>
      </c>
      <c r="I31" s="127" t="n">
        <v>46.85</v>
      </c>
      <c r="J31" s="126" t="s">
        <v>53</v>
      </c>
      <c r="K31" s="128" t="n">
        <v>28859.6</v>
      </c>
      <c r="O31" s="112"/>
      <c r="P31" s="112"/>
      <c r="Q31" s="112"/>
      <c r="R31" s="112"/>
      <c r="S31" s="112"/>
      <c r="T31" s="112"/>
      <c r="U31" s="112"/>
    </row>
    <row r="32" customFormat="false" ht="15.75" hidden="false" customHeight="false" outlineLevel="0" collapsed="false">
      <c r="A32" s="107" t="s">
        <v>83</v>
      </c>
      <c r="B32" s="124" t="s">
        <v>61</v>
      </c>
      <c r="C32" s="125" t="n">
        <v>20023</v>
      </c>
      <c r="D32" s="107"/>
      <c r="E32" s="126" t="s">
        <v>78</v>
      </c>
      <c r="F32" s="107"/>
      <c r="G32" s="126" t="n">
        <v>154</v>
      </c>
      <c r="H32" s="126" t="s">
        <v>53</v>
      </c>
      <c r="I32" s="127" t="n">
        <v>84.73</v>
      </c>
      <c r="J32" s="126" t="s">
        <v>53</v>
      </c>
      <c r="K32" s="128" t="n">
        <v>13048.42</v>
      </c>
      <c r="O32" s="112"/>
      <c r="P32" s="112"/>
      <c r="Q32" s="112"/>
      <c r="R32" s="112"/>
      <c r="S32" s="112"/>
      <c r="T32" s="112"/>
      <c r="U32" s="112" t="n">
        <f aca="false">SUM(U25:U30)</f>
        <v>261977.64</v>
      </c>
      <c r="AK32" s="129"/>
      <c r="AL32" s="130"/>
      <c r="AM32" s="130"/>
      <c r="AN32" s="126"/>
      <c r="AO32" s="107"/>
    </row>
    <row r="33" customFormat="false" ht="15.75" hidden="false" customHeight="false" outlineLevel="0" collapsed="false">
      <c r="A33" s="107"/>
      <c r="B33" s="124" t="s">
        <v>21</v>
      </c>
      <c r="C33" s="125" t="s">
        <v>64</v>
      </c>
      <c r="D33" s="107"/>
      <c r="E33" s="126" t="s">
        <v>78</v>
      </c>
      <c r="F33" s="107"/>
      <c r="G33" s="126" t="n">
        <v>154</v>
      </c>
      <c r="H33" s="126" t="s">
        <v>53</v>
      </c>
      <c r="I33" s="127" t="n">
        <v>42.94</v>
      </c>
      <c r="J33" s="126" t="s">
        <v>53</v>
      </c>
      <c r="K33" s="128" t="n">
        <v>6612.76</v>
      </c>
      <c r="AK33" s="129"/>
      <c r="AL33" s="130"/>
      <c r="AM33" s="130"/>
      <c r="AN33" s="126"/>
      <c r="AO33" s="107"/>
    </row>
    <row r="34" customFormat="false" ht="15.75" hidden="false" customHeight="false" outlineLevel="0" collapsed="false">
      <c r="A34" s="107" t="s">
        <v>64</v>
      </c>
      <c r="B34" s="124" t="s">
        <v>23</v>
      </c>
      <c r="C34" s="107"/>
      <c r="D34" s="107"/>
      <c r="E34" s="126" t="s">
        <v>78</v>
      </c>
      <c r="F34" s="107"/>
      <c r="G34" s="126" t="n">
        <v>1980</v>
      </c>
      <c r="H34" s="126" t="s">
        <v>53</v>
      </c>
      <c r="I34" s="127" t="n">
        <v>9.57</v>
      </c>
      <c r="J34" s="126" t="s">
        <v>53</v>
      </c>
      <c r="K34" s="128" t="n">
        <v>18948.6</v>
      </c>
      <c r="AK34" s="129"/>
      <c r="AL34" s="130"/>
      <c r="AM34" s="130"/>
      <c r="AN34" s="126"/>
      <c r="AO34" s="107"/>
    </row>
    <row r="35" customFormat="false" ht="15.75" hidden="false" customHeight="false" outlineLevel="0" collapsed="false">
      <c r="A35" s="107"/>
      <c r="B35" s="131"/>
      <c r="C35" s="107"/>
      <c r="E35" s="107"/>
      <c r="F35" s="107"/>
      <c r="G35" s="107"/>
      <c r="H35" s="107"/>
      <c r="I35" s="107"/>
      <c r="J35" s="107"/>
      <c r="K35" s="121"/>
      <c r="AK35" s="129"/>
      <c r="AL35" s="130"/>
      <c r="AM35" s="130"/>
      <c r="AN35" s="126"/>
      <c r="AO35" s="107"/>
    </row>
    <row r="36" customFormat="false" ht="15.75" hidden="false" customHeight="false" outlineLevel="0" collapsed="false">
      <c r="A36" s="107"/>
      <c r="B36" s="131"/>
      <c r="C36" s="107"/>
      <c r="D36" s="125" t="s">
        <v>66</v>
      </c>
      <c r="E36" s="107"/>
      <c r="F36" s="107"/>
      <c r="G36" s="107"/>
      <c r="H36" s="107"/>
      <c r="I36" s="107"/>
      <c r="J36" s="126" t="s">
        <v>53</v>
      </c>
      <c r="K36" s="128" t="n">
        <v>415319.26</v>
      </c>
      <c r="AK36" s="129"/>
      <c r="AL36" s="130"/>
      <c r="AM36" s="130"/>
      <c r="AN36" s="126"/>
      <c r="AO36" s="107"/>
    </row>
    <row r="37" customFormat="false" ht="15.75" hidden="false" customHeight="false" outlineLevel="0" collapsed="false">
      <c r="A37" s="107"/>
      <c r="B37" s="124" t="s">
        <v>68</v>
      </c>
      <c r="C37" s="107"/>
      <c r="D37" s="132" t="n">
        <v>0.15</v>
      </c>
      <c r="E37" s="107"/>
      <c r="G37" s="107"/>
      <c r="H37" s="107"/>
      <c r="I37" s="107"/>
      <c r="J37" s="126" t="s">
        <v>53</v>
      </c>
      <c r="K37" s="128" t="n">
        <v>62297.89</v>
      </c>
      <c r="AK37" s="129"/>
      <c r="AL37" s="130"/>
      <c r="AM37" s="130"/>
      <c r="AN37" s="126"/>
      <c r="AO37" s="107"/>
    </row>
    <row r="38" customFormat="false" ht="15.75" hidden="false" customHeight="false" outlineLevel="0" collapsed="false">
      <c r="A38" s="107"/>
      <c r="B38" s="133"/>
      <c r="C38" s="117"/>
      <c r="D38" s="117"/>
      <c r="E38" s="117"/>
      <c r="F38" s="117"/>
      <c r="G38" s="117"/>
      <c r="H38" s="117"/>
      <c r="I38" s="117" t="s">
        <v>84</v>
      </c>
      <c r="J38" s="118" t="s">
        <v>53</v>
      </c>
      <c r="K38" s="134" t="n">
        <v>477617.15</v>
      </c>
      <c r="AK38" s="125"/>
      <c r="AL38" s="107"/>
      <c r="AM38" s="107"/>
      <c r="AN38" s="126"/>
      <c r="AO38" s="107"/>
    </row>
    <row r="39" customFormat="false" ht="15.75" hidden="false" customHeight="false" outlineLevel="0" collapsed="false">
      <c r="A39" s="107"/>
      <c r="B39" s="31"/>
      <c r="C39" s="31"/>
      <c r="D39" s="31"/>
      <c r="E39" s="31"/>
      <c r="F39" s="31"/>
      <c r="G39" s="31"/>
      <c r="H39" s="31"/>
      <c r="I39" s="31"/>
      <c r="J39" s="31"/>
      <c r="K39" s="31"/>
    </row>
    <row r="44" customFormat="false" ht="15.75" hidden="false" customHeight="false" outlineLevel="0" collapsed="false">
      <c r="A44" s="135" t="s">
        <v>85</v>
      </c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  <c r="X44" s="135"/>
      <c r="Y44" s="135"/>
      <c r="Z44" s="135"/>
      <c r="AA44" s="135"/>
      <c r="AB44" s="135"/>
      <c r="AC44" s="135"/>
      <c r="AD44" s="135"/>
      <c r="AE44" s="135"/>
      <c r="AF44" s="135"/>
      <c r="AG44" s="135"/>
      <c r="AH44" s="135"/>
      <c r="AI44" s="135"/>
      <c r="AJ44" s="135"/>
      <c r="AK44" s="135"/>
      <c r="AL44" s="136"/>
      <c r="AM44" s="136"/>
      <c r="AN44" s="136"/>
      <c r="AO44" s="136"/>
      <c r="AP44" s="136"/>
      <c r="AQ44" s="136"/>
    </row>
    <row r="45" customFormat="false" ht="15.75" hidden="false" customHeight="false" outlineLevel="0" collapsed="false">
      <c r="A45" s="135"/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  <c r="X45" s="135"/>
      <c r="Y45" s="135"/>
      <c r="Z45" s="135"/>
      <c r="AA45" s="135"/>
      <c r="AB45" s="135"/>
      <c r="AC45" s="135"/>
      <c r="AD45" s="135"/>
      <c r="AE45" s="135"/>
      <c r="AF45" s="135"/>
      <c r="AG45" s="135"/>
      <c r="AH45" s="135"/>
      <c r="AI45" s="135"/>
      <c r="AJ45" s="135"/>
      <c r="AK45" s="135"/>
      <c r="AL45" s="136"/>
      <c r="AM45" s="136"/>
      <c r="AN45" s="136"/>
      <c r="AO45" s="136"/>
      <c r="AP45" s="136"/>
      <c r="AQ45" s="136"/>
    </row>
    <row r="47" customFormat="false" ht="15.75" hidden="false" customHeight="true" outlineLevel="0" collapsed="false">
      <c r="A47" s="16" t="s">
        <v>25</v>
      </c>
      <c r="B47" s="16"/>
      <c r="C47" s="16"/>
      <c r="D47" s="17" t="s">
        <v>26</v>
      </c>
      <c r="E47" s="17"/>
      <c r="F47" s="17"/>
      <c r="G47" s="17"/>
      <c r="H47" s="17"/>
      <c r="I47" s="17"/>
      <c r="J47" s="18" t="s">
        <v>27</v>
      </c>
      <c r="K47" s="18"/>
      <c r="L47" s="18"/>
      <c r="M47" s="18"/>
      <c r="N47" s="18"/>
      <c r="O47" s="18"/>
      <c r="P47" s="18"/>
      <c r="Q47" s="18"/>
      <c r="R47" s="19" t="s">
        <v>28</v>
      </c>
      <c r="S47" s="19"/>
      <c r="T47" s="19"/>
      <c r="U47" s="19"/>
      <c r="V47" s="19"/>
      <c r="W47" s="19"/>
      <c r="X47" s="18" t="s">
        <v>29</v>
      </c>
      <c r="Y47" s="18"/>
      <c r="Z47" s="18"/>
      <c r="AA47" s="18"/>
      <c r="AB47" s="137" t="s">
        <v>86</v>
      </c>
      <c r="AC47" s="137"/>
      <c r="AD47" s="137"/>
      <c r="AE47" s="137"/>
      <c r="AF47" s="137"/>
      <c r="AG47" s="137"/>
      <c r="AH47" s="137"/>
      <c r="AI47" s="137"/>
      <c r="AJ47" s="18" t="s">
        <v>30</v>
      </c>
      <c r="AK47" s="18"/>
      <c r="AL47" s="21"/>
      <c r="AM47" s="21"/>
      <c r="AN47" s="21"/>
      <c r="AO47" s="21"/>
      <c r="AP47" s="21"/>
      <c r="AQ47" s="21"/>
    </row>
    <row r="48" customFormat="false" ht="15.75" hidden="false" customHeight="false" outlineLevel="0" collapsed="false">
      <c r="A48" s="16"/>
      <c r="B48" s="16"/>
      <c r="C48" s="16"/>
      <c r="D48" s="22" t="s">
        <v>31</v>
      </c>
      <c r="E48" s="22"/>
      <c r="F48" s="23" t="s">
        <v>32</v>
      </c>
      <c r="G48" s="23"/>
      <c r="H48" s="23"/>
      <c r="I48" s="23"/>
      <c r="J48" s="28" t="s">
        <v>33</v>
      </c>
      <c r="K48" s="28"/>
      <c r="L48" s="25" t="s">
        <v>14</v>
      </c>
      <c r="M48" s="25"/>
      <c r="N48" s="25"/>
      <c r="O48" s="25"/>
      <c r="P48" s="25"/>
      <c r="Q48" s="25"/>
      <c r="R48" s="26" t="s">
        <v>15</v>
      </c>
      <c r="S48" s="26"/>
      <c r="T48" s="27" t="s">
        <v>34</v>
      </c>
      <c r="U48" s="27"/>
      <c r="V48" s="27"/>
      <c r="W48" s="27"/>
      <c r="X48" s="24" t="s">
        <v>17</v>
      </c>
      <c r="Y48" s="24"/>
      <c r="Z48" s="24"/>
      <c r="AA48" s="24"/>
      <c r="AB48" s="29" t="s">
        <v>87</v>
      </c>
      <c r="AC48" s="29"/>
      <c r="AD48" s="30" t="s">
        <v>87</v>
      </c>
      <c r="AE48" s="30"/>
      <c r="AF48" s="30" t="s">
        <v>87</v>
      </c>
      <c r="AG48" s="30"/>
      <c r="AH48" s="30" t="s">
        <v>87</v>
      </c>
      <c r="AI48" s="30"/>
      <c r="AJ48" s="31"/>
      <c r="AK48" s="31"/>
    </row>
    <row r="49" customFormat="false" ht="15.75" hidden="false" customHeight="false" outlineLevel="0" collapsed="false">
      <c r="A49" s="32" t="s">
        <v>35</v>
      </c>
      <c r="B49" s="32" t="s">
        <v>36</v>
      </c>
      <c r="C49" s="32" t="s">
        <v>37</v>
      </c>
      <c r="D49" s="33" t="s">
        <v>38</v>
      </c>
      <c r="E49" s="33"/>
      <c r="F49" s="33" t="s">
        <v>39</v>
      </c>
      <c r="G49" s="33"/>
      <c r="H49" s="33"/>
      <c r="I49" s="33"/>
      <c r="J49" s="25" t="s">
        <v>41</v>
      </c>
      <c r="K49" s="25"/>
      <c r="L49" s="25" t="s">
        <v>42</v>
      </c>
      <c r="M49" s="25"/>
      <c r="N49" s="25" t="s">
        <v>43</v>
      </c>
      <c r="O49" s="25"/>
      <c r="P49" s="25" t="s">
        <v>44</v>
      </c>
      <c r="Q49" s="25"/>
      <c r="R49" s="34" t="s">
        <v>45</v>
      </c>
      <c r="S49" s="34"/>
      <c r="T49" s="35" t="s">
        <v>46</v>
      </c>
      <c r="U49" s="35"/>
      <c r="V49" s="35" t="s">
        <v>47</v>
      </c>
      <c r="W49" s="35"/>
      <c r="X49" s="25" t="s">
        <v>48</v>
      </c>
      <c r="Y49" s="25"/>
      <c r="Z49" s="25" t="s">
        <v>49</v>
      </c>
      <c r="AA49" s="25"/>
      <c r="AB49" s="30" t="s">
        <v>88</v>
      </c>
      <c r="AC49" s="30"/>
      <c r="AD49" s="30" t="s">
        <v>89</v>
      </c>
      <c r="AE49" s="30"/>
      <c r="AF49" s="30" t="s">
        <v>90</v>
      </c>
      <c r="AG49" s="30"/>
      <c r="AH49" s="30" t="s">
        <v>91</v>
      </c>
      <c r="AI49" s="30"/>
      <c r="AJ49" s="31"/>
      <c r="AK49" s="31"/>
    </row>
    <row r="50" customFormat="false" ht="15.75" hidden="false" customHeight="false" outlineLevel="0" collapsed="false">
      <c r="A50" s="36" t="s">
        <v>50</v>
      </c>
      <c r="B50" s="37" t="s">
        <v>51</v>
      </c>
      <c r="C50" s="37" t="s">
        <v>92</v>
      </c>
      <c r="D50" s="38" t="s">
        <v>53</v>
      </c>
      <c r="E50" s="39" t="n">
        <v>3579.62</v>
      </c>
      <c r="F50" s="38" t="s">
        <v>53</v>
      </c>
      <c r="G50" s="39" t="n">
        <v>3579.62</v>
      </c>
      <c r="H50" s="40"/>
      <c r="I50" s="39"/>
      <c r="J50" s="41" t="s">
        <v>53</v>
      </c>
      <c r="K50" s="42" t="n">
        <v>3579.62</v>
      </c>
      <c r="L50" s="43" t="s">
        <v>53</v>
      </c>
      <c r="M50" s="42" t="n">
        <v>3579.62</v>
      </c>
      <c r="N50" s="43" t="s">
        <v>53</v>
      </c>
      <c r="O50" s="42" t="n">
        <v>3579.62</v>
      </c>
      <c r="P50" s="43" t="s">
        <v>53</v>
      </c>
      <c r="Q50" s="42" t="n">
        <v>3579.62</v>
      </c>
      <c r="R50" s="44" t="s">
        <v>53</v>
      </c>
      <c r="S50" s="45" t="n">
        <v>3579.62</v>
      </c>
      <c r="T50" s="44" t="s">
        <v>53</v>
      </c>
      <c r="U50" s="45" t="n">
        <v>3579.62</v>
      </c>
      <c r="V50" s="44" t="s">
        <v>53</v>
      </c>
      <c r="W50" s="45" t="n">
        <v>3579.62</v>
      </c>
      <c r="X50" s="43" t="s">
        <v>53</v>
      </c>
      <c r="Y50" s="42" t="n">
        <v>3579.62</v>
      </c>
      <c r="Z50" s="43" t="s">
        <v>53</v>
      </c>
      <c r="AA50" s="42" t="n">
        <v>3579.62</v>
      </c>
      <c r="AB50" s="46" t="s">
        <v>53</v>
      </c>
      <c r="AC50" s="47" t="s">
        <v>58</v>
      </c>
      <c r="AD50" s="46" t="s">
        <v>53</v>
      </c>
      <c r="AE50" s="47" t="s">
        <v>58</v>
      </c>
      <c r="AF50" s="46" t="s">
        <v>53</v>
      </c>
      <c r="AG50" s="47" t="s">
        <v>58</v>
      </c>
      <c r="AH50" s="46" t="s">
        <v>53</v>
      </c>
      <c r="AI50" s="47" t="s">
        <v>58</v>
      </c>
      <c r="AJ50" s="48" t="s">
        <v>53</v>
      </c>
      <c r="AK50" s="49" t="n">
        <v>42955.44</v>
      </c>
      <c r="AL50" s="50"/>
      <c r="AM50" s="50"/>
      <c r="AN50" s="50"/>
      <c r="AO50" s="50"/>
      <c r="AP50" s="50"/>
      <c r="AQ50" s="50"/>
    </row>
    <row r="51" customFormat="false" ht="15.75" hidden="false" customHeight="false" outlineLevel="0" collapsed="false">
      <c r="A51" s="36" t="s">
        <v>18</v>
      </c>
      <c r="B51" s="36" t="s">
        <v>54</v>
      </c>
      <c r="C51" s="56" t="s">
        <v>93</v>
      </c>
      <c r="D51" s="38" t="s">
        <v>53</v>
      </c>
      <c r="E51" s="39" t="n">
        <v>11664.4</v>
      </c>
      <c r="F51" s="38" t="s">
        <v>53</v>
      </c>
      <c r="G51" s="39" t="n">
        <v>11664.4</v>
      </c>
      <c r="H51" s="40"/>
      <c r="I51" s="39"/>
      <c r="J51" s="41" t="s">
        <v>53</v>
      </c>
      <c r="K51" s="42" t="n">
        <v>11664.4</v>
      </c>
      <c r="L51" s="43" t="s">
        <v>53</v>
      </c>
      <c r="M51" s="42" t="n">
        <v>11664.4</v>
      </c>
      <c r="N51" s="43" t="s">
        <v>53</v>
      </c>
      <c r="O51" s="42" t="n">
        <v>11664.4</v>
      </c>
      <c r="P51" s="43" t="s">
        <v>53</v>
      </c>
      <c r="Q51" s="42" t="n">
        <v>11664.4</v>
      </c>
      <c r="R51" s="44" t="s">
        <v>53</v>
      </c>
      <c r="S51" s="45" t="n">
        <v>11664.4</v>
      </c>
      <c r="T51" s="44" t="s">
        <v>53</v>
      </c>
      <c r="U51" s="45" t="n">
        <v>11664.4</v>
      </c>
      <c r="V51" s="44" t="s">
        <v>53</v>
      </c>
      <c r="W51" s="45" t="n">
        <v>11664.4</v>
      </c>
      <c r="X51" s="43" t="s">
        <v>53</v>
      </c>
      <c r="Y51" s="42" t="n">
        <v>11664.4</v>
      </c>
      <c r="Z51" s="43" t="s">
        <v>53</v>
      </c>
      <c r="AA51" s="42" t="n">
        <v>11664.4</v>
      </c>
      <c r="AB51" s="46" t="s">
        <v>53</v>
      </c>
      <c r="AC51" s="52" t="n">
        <v>34993.2</v>
      </c>
      <c r="AD51" s="46" t="s">
        <v>53</v>
      </c>
      <c r="AE51" s="52" t="n">
        <v>34993.2</v>
      </c>
      <c r="AF51" s="46" t="s">
        <v>53</v>
      </c>
      <c r="AG51" s="52" t="n">
        <v>34993.2</v>
      </c>
      <c r="AH51" s="46" t="s">
        <v>53</v>
      </c>
      <c r="AI51" s="52" t="n">
        <v>34993.2</v>
      </c>
      <c r="AJ51" s="48" t="s">
        <v>53</v>
      </c>
      <c r="AK51" s="49" t="n">
        <v>279945.6</v>
      </c>
      <c r="AL51" s="50"/>
      <c r="AM51" s="50"/>
      <c r="AN51" s="50"/>
      <c r="AO51" s="50"/>
      <c r="AP51" s="50"/>
      <c r="AQ51" s="50"/>
    </row>
    <row r="52" customFormat="false" ht="15.75" hidden="false" customHeight="false" outlineLevel="0" collapsed="false">
      <c r="A52" s="36" t="s">
        <v>19</v>
      </c>
      <c r="B52" s="36" t="s">
        <v>56</v>
      </c>
      <c r="C52" s="37" t="s">
        <v>57</v>
      </c>
      <c r="D52" s="38" t="s">
        <v>53</v>
      </c>
      <c r="E52" s="59" t="s">
        <v>58</v>
      </c>
      <c r="F52" s="38" t="s">
        <v>53</v>
      </c>
      <c r="G52" s="59" t="s">
        <v>58</v>
      </c>
      <c r="H52" s="40"/>
      <c r="I52" s="59"/>
      <c r="J52" s="41" t="s">
        <v>53</v>
      </c>
      <c r="K52" s="58" t="s">
        <v>58</v>
      </c>
      <c r="L52" s="43" t="s">
        <v>53</v>
      </c>
      <c r="M52" s="58" t="s">
        <v>58</v>
      </c>
      <c r="N52" s="43" t="s">
        <v>53</v>
      </c>
      <c r="O52" s="42" t="n">
        <v>4073.28</v>
      </c>
      <c r="P52" s="43" t="s">
        <v>53</v>
      </c>
      <c r="Q52" s="42" t="n">
        <v>4073.28</v>
      </c>
      <c r="R52" s="44" t="s">
        <v>53</v>
      </c>
      <c r="S52" s="57" t="s">
        <v>58</v>
      </c>
      <c r="T52" s="44" t="s">
        <v>53</v>
      </c>
      <c r="U52" s="45" t="n">
        <v>5600.76</v>
      </c>
      <c r="V52" s="44" t="s">
        <v>53</v>
      </c>
      <c r="W52" s="45" t="n">
        <v>5600.76</v>
      </c>
      <c r="X52" s="43" t="s">
        <v>53</v>
      </c>
      <c r="Y52" s="42" t="n">
        <v>2800.38</v>
      </c>
      <c r="Z52" s="43" t="s">
        <v>53</v>
      </c>
      <c r="AA52" s="42" t="n">
        <v>2800.38</v>
      </c>
      <c r="AB52" s="46" t="s">
        <v>53</v>
      </c>
      <c r="AC52" s="47" t="s">
        <v>58</v>
      </c>
      <c r="AD52" s="46" t="s">
        <v>53</v>
      </c>
      <c r="AE52" s="47" t="s">
        <v>58</v>
      </c>
      <c r="AF52" s="46" t="s">
        <v>53</v>
      </c>
      <c r="AG52" s="47" t="s">
        <v>58</v>
      </c>
      <c r="AH52" s="46" t="s">
        <v>53</v>
      </c>
      <c r="AI52" s="47" t="s">
        <v>58</v>
      </c>
      <c r="AJ52" s="48" t="s">
        <v>53</v>
      </c>
      <c r="AK52" s="49" t="n">
        <v>24948.84</v>
      </c>
      <c r="AL52" s="50"/>
      <c r="AM52" s="50"/>
      <c r="AN52" s="50"/>
      <c r="AO52" s="50"/>
      <c r="AP52" s="50"/>
      <c r="AQ52" s="50"/>
    </row>
    <row r="53" customFormat="false" ht="15.75" hidden="false" customHeight="false" outlineLevel="0" collapsed="false">
      <c r="A53" s="36" t="s">
        <v>20</v>
      </c>
      <c r="B53" s="36" t="s">
        <v>59</v>
      </c>
      <c r="C53" s="37" t="s">
        <v>94</v>
      </c>
      <c r="D53" s="38" t="s">
        <v>53</v>
      </c>
      <c r="E53" s="39" t="n">
        <v>2061.4</v>
      </c>
      <c r="F53" s="38" t="s">
        <v>53</v>
      </c>
      <c r="G53" s="39" t="n">
        <v>2061.4</v>
      </c>
      <c r="H53" s="40"/>
      <c r="I53" s="39"/>
      <c r="J53" s="41" t="s">
        <v>53</v>
      </c>
      <c r="K53" s="42" t="n">
        <v>2061.4</v>
      </c>
      <c r="L53" s="43" t="s">
        <v>53</v>
      </c>
      <c r="M53" s="42" t="n">
        <v>2061.4</v>
      </c>
      <c r="N53" s="43" t="s">
        <v>53</v>
      </c>
      <c r="O53" s="42" t="n">
        <v>2061.4</v>
      </c>
      <c r="P53" s="43" t="s">
        <v>53</v>
      </c>
      <c r="Q53" s="42" t="n">
        <v>2061.4</v>
      </c>
      <c r="R53" s="44" t="s">
        <v>53</v>
      </c>
      <c r="S53" s="45" t="n">
        <v>2061.4</v>
      </c>
      <c r="T53" s="44" t="s">
        <v>53</v>
      </c>
      <c r="U53" s="45" t="n">
        <v>2061.4</v>
      </c>
      <c r="V53" s="44" t="s">
        <v>53</v>
      </c>
      <c r="W53" s="45" t="n">
        <v>2061.4</v>
      </c>
      <c r="X53" s="43" t="s">
        <v>53</v>
      </c>
      <c r="Y53" s="42" t="n">
        <v>4122.8</v>
      </c>
      <c r="Z53" s="43" t="s">
        <v>53</v>
      </c>
      <c r="AA53" s="42" t="n">
        <v>4122.8</v>
      </c>
      <c r="AB53" s="46" t="s">
        <v>53</v>
      </c>
      <c r="AC53" s="47" t="s">
        <v>58</v>
      </c>
      <c r="AD53" s="46" t="s">
        <v>53</v>
      </c>
      <c r="AE53" s="47" t="s">
        <v>58</v>
      </c>
      <c r="AF53" s="46" t="s">
        <v>53</v>
      </c>
      <c r="AG53" s="47" t="s">
        <v>58</v>
      </c>
      <c r="AH53" s="46" t="s">
        <v>53</v>
      </c>
      <c r="AI53" s="47" t="s">
        <v>58</v>
      </c>
      <c r="AJ53" s="48" t="s">
        <v>53</v>
      </c>
      <c r="AK53" s="49" t="n">
        <v>28859.6</v>
      </c>
      <c r="AL53" s="50"/>
      <c r="AM53" s="50"/>
      <c r="AN53" s="50"/>
      <c r="AO53" s="50"/>
      <c r="AP53" s="50"/>
      <c r="AQ53" s="50"/>
    </row>
    <row r="54" customFormat="false" ht="15.75" hidden="false" customHeight="false" outlineLevel="0" collapsed="false">
      <c r="A54" s="36" t="s">
        <v>82</v>
      </c>
      <c r="B54" s="36" t="s">
        <v>83</v>
      </c>
      <c r="C54" s="37" t="s">
        <v>63</v>
      </c>
      <c r="D54" s="38" t="s">
        <v>53</v>
      </c>
      <c r="E54" s="59" t="s">
        <v>58</v>
      </c>
      <c r="F54" s="38" t="s">
        <v>53</v>
      </c>
      <c r="G54" s="59" t="s">
        <v>58</v>
      </c>
      <c r="H54" s="40"/>
      <c r="I54" s="59"/>
      <c r="J54" s="41" t="s">
        <v>53</v>
      </c>
      <c r="K54" s="42" t="n">
        <v>3728.12</v>
      </c>
      <c r="L54" s="43" t="s">
        <v>53</v>
      </c>
      <c r="M54" s="42" t="n">
        <v>1864.06</v>
      </c>
      <c r="N54" s="43" t="s">
        <v>53</v>
      </c>
      <c r="O54" s="42" t="n">
        <v>1864.06</v>
      </c>
      <c r="P54" s="43" t="s">
        <v>53</v>
      </c>
      <c r="Q54" s="42" t="n">
        <v>1864.06</v>
      </c>
      <c r="R54" s="44" t="s">
        <v>53</v>
      </c>
      <c r="S54" s="57" t="s">
        <v>58</v>
      </c>
      <c r="T54" s="44" t="s">
        <v>53</v>
      </c>
      <c r="U54" s="57" t="s">
        <v>58</v>
      </c>
      <c r="V54" s="44" t="s">
        <v>53</v>
      </c>
      <c r="W54" s="57" t="s">
        <v>58</v>
      </c>
      <c r="X54" s="43" t="s">
        <v>53</v>
      </c>
      <c r="Y54" s="42" t="n">
        <v>1864.06</v>
      </c>
      <c r="Z54" s="43" t="s">
        <v>53</v>
      </c>
      <c r="AA54" s="42" t="n">
        <v>1864.06</v>
      </c>
      <c r="AB54" s="46" t="s">
        <v>53</v>
      </c>
      <c r="AC54" s="47" t="s">
        <v>58</v>
      </c>
      <c r="AD54" s="46" t="s">
        <v>53</v>
      </c>
      <c r="AE54" s="47" t="s">
        <v>58</v>
      </c>
      <c r="AF54" s="46" t="s">
        <v>53</v>
      </c>
      <c r="AG54" s="47" t="s">
        <v>58</v>
      </c>
      <c r="AH54" s="46" t="s">
        <v>53</v>
      </c>
      <c r="AI54" s="47" t="s">
        <v>58</v>
      </c>
      <c r="AJ54" s="48" t="s">
        <v>53</v>
      </c>
      <c r="AK54" s="49" t="n">
        <v>13048.42</v>
      </c>
      <c r="AL54" s="50"/>
      <c r="AM54" s="50"/>
      <c r="AN54" s="50"/>
      <c r="AO54" s="50"/>
      <c r="AP54" s="50"/>
      <c r="AQ54" s="50"/>
    </row>
    <row r="55" customFormat="false" ht="15.75" hidden="false" customHeight="false" outlineLevel="0" collapsed="false">
      <c r="A55" s="36" t="s">
        <v>61</v>
      </c>
      <c r="B55" s="37" t="s">
        <v>62</v>
      </c>
      <c r="C55" s="56" t="s">
        <v>63</v>
      </c>
      <c r="D55" s="38" t="s">
        <v>53</v>
      </c>
      <c r="E55" s="59" t="s">
        <v>58</v>
      </c>
      <c r="F55" s="38" t="s">
        <v>53</v>
      </c>
      <c r="G55" s="59" t="s">
        <v>58</v>
      </c>
      <c r="H55" s="40"/>
      <c r="I55" s="59"/>
      <c r="J55" s="41" t="s">
        <v>53</v>
      </c>
      <c r="K55" s="58" t="s">
        <v>58</v>
      </c>
      <c r="L55" s="43" t="s">
        <v>53</v>
      </c>
      <c r="M55" s="58" t="s">
        <v>58</v>
      </c>
      <c r="N55" s="43" t="s">
        <v>53</v>
      </c>
      <c r="O55" s="58" t="s">
        <v>58</v>
      </c>
      <c r="P55" s="43" t="s">
        <v>53</v>
      </c>
      <c r="Q55" s="58" t="s">
        <v>58</v>
      </c>
      <c r="R55" s="44" t="s">
        <v>53</v>
      </c>
      <c r="S55" s="45" t="n">
        <v>1889.36</v>
      </c>
      <c r="T55" s="44" t="s">
        <v>53</v>
      </c>
      <c r="U55" s="45" t="n">
        <v>1889.36</v>
      </c>
      <c r="V55" s="44" t="s">
        <v>53</v>
      </c>
      <c r="W55" s="57" t="n">
        <v>944.68</v>
      </c>
      <c r="X55" s="43" t="s">
        <v>53</v>
      </c>
      <c r="Y55" s="58" t="n">
        <v>944.68</v>
      </c>
      <c r="Z55" s="43" t="s">
        <v>53</v>
      </c>
      <c r="AA55" s="58" t="n">
        <v>944.68</v>
      </c>
      <c r="AB55" s="46" t="s">
        <v>53</v>
      </c>
      <c r="AC55" s="47" t="s">
        <v>58</v>
      </c>
      <c r="AD55" s="46" t="s">
        <v>53</v>
      </c>
      <c r="AE55" s="47" t="s">
        <v>58</v>
      </c>
      <c r="AF55" s="46" t="s">
        <v>53</v>
      </c>
      <c r="AG55" s="47" t="s">
        <v>58</v>
      </c>
      <c r="AH55" s="46" t="s">
        <v>53</v>
      </c>
      <c r="AI55" s="47" t="s">
        <v>58</v>
      </c>
      <c r="AJ55" s="48" t="s">
        <v>53</v>
      </c>
      <c r="AK55" s="49" t="n">
        <v>6612.76</v>
      </c>
      <c r="AL55" s="50"/>
      <c r="AM55" s="50"/>
      <c r="AN55" s="50"/>
      <c r="AO55" s="50"/>
      <c r="AP55" s="50"/>
      <c r="AQ55" s="50"/>
    </row>
    <row r="56" customFormat="false" ht="15.75" hidden="false" customHeight="false" outlineLevel="0" collapsed="false">
      <c r="A56" s="36" t="s">
        <v>21</v>
      </c>
      <c r="B56" s="36" t="s">
        <v>64</v>
      </c>
      <c r="C56" s="56" t="s">
        <v>95</v>
      </c>
      <c r="D56" s="38" t="s">
        <v>53</v>
      </c>
      <c r="E56" s="59" t="n">
        <v>421.08</v>
      </c>
      <c r="F56" s="38" t="s">
        <v>53</v>
      </c>
      <c r="G56" s="59" t="n">
        <v>421.08</v>
      </c>
      <c r="H56" s="40"/>
      <c r="I56" s="59"/>
      <c r="J56" s="41" t="s">
        <v>53</v>
      </c>
      <c r="K56" s="58" t="n">
        <v>842.16</v>
      </c>
      <c r="L56" s="43" t="s">
        <v>53</v>
      </c>
      <c r="M56" s="58" t="n">
        <v>842.16</v>
      </c>
      <c r="N56" s="43" t="s">
        <v>53</v>
      </c>
      <c r="O56" s="58" t="n">
        <v>842.16</v>
      </c>
      <c r="P56" s="43" t="s">
        <v>53</v>
      </c>
      <c r="Q56" s="58" t="n">
        <v>842.16</v>
      </c>
      <c r="R56" s="44" t="s">
        <v>53</v>
      </c>
      <c r="S56" s="57" t="n">
        <v>842.16</v>
      </c>
      <c r="T56" s="44" t="s">
        <v>53</v>
      </c>
      <c r="U56" s="57" t="n">
        <v>842.16</v>
      </c>
      <c r="V56" s="44" t="s">
        <v>53</v>
      </c>
      <c r="W56" s="57" t="n">
        <v>842.16</v>
      </c>
      <c r="X56" s="43" t="s">
        <v>53</v>
      </c>
      <c r="Y56" s="58" t="n">
        <v>842.16</v>
      </c>
      <c r="Z56" s="43" t="s">
        <v>53</v>
      </c>
      <c r="AA56" s="58" t="n">
        <v>842.16</v>
      </c>
      <c r="AB56" s="46" t="s">
        <v>53</v>
      </c>
      <c r="AC56" s="52" t="n">
        <v>2526.48</v>
      </c>
      <c r="AD56" s="46" t="s">
        <v>53</v>
      </c>
      <c r="AE56" s="52" t="n">
        <v>2526.48</v>
      </c>
      <c r="AF56" s="46" t="s">
        <v>53</v>
      </c>
      <c r="AG56" s="52" t="n">
        <v>2526.48</v>
      </c>
      <c r="AH56" s="46" t="s">
        <v>53</v>
      </c>
      <c r="AI56" s="52" t="n">
        <v>2526.48</v>
      </c>
      <c r="AJ56" s="48" t="s">
        <v>53</v>
      </c>
      <c r="AK56" s="49" t="n">
        <v>18948.6</v>
      </c>
      <c r="AL56" s="50"/>
      <c r="AM56" s="50"/>
      <c r="AN56" s="50"/>
      <c r="AO56" s="50"/>
      <c r="AP56" s="50"/>
      <c r="AQ56" s="50"/>
    </row>
    <row r="57" customFormat="false" ht="15.75" hidden="false" customHeight="false" outlineLevel="0" collapsed="false">
      <c r="A57" s="36" t="s">
        <v>23</v>
      </c>
      <c r="B57" s="60" t="s">
        <v>66</v>
      </c>
      <c r="C57" s="61"/>
      <c r="D57" s="62" t="s">
        <v>53</v>
      </c>
      <c r="E57" s="63" t="n">
        <v>17726.5</v>
      </c>
      <c r="F57" s="62" t="s">
        <v>53</v>
      </c>
      <c r="G57" s="63" t="n">
        <v>17726.5</v>
      </c>
      <c r="H57" s="64"/>
      <c r="I57" s="63"/>
      <c r="J57" s="65" t="s">
        <v>53</v>
      </c>
      <c r="K57" s="66" t="n">
        <v>21875.7</v>
      </c>
      <c r="L57" s="67" t="s">
        <v>53</v>
      </c>
      <c r="M57" s="66" t="n">
        <v>20011.64</v>
      </c>
      <c r="N57" s="67" t="s">
        <v>53</v>
      </c>
      <c r="O57" s="66" t="n">
        <v>24084.92</v>
      </c>
      <c r="P57" s="67" t="s">
        <v>53</v>
      </c>
      <c r="Q57" s="66" t="n">
        <v>24084.92</v>
      </c>
      <c r="R57" s="68" t="s">
        <v>53</v>
      </c>
      <c r="S57" s="69" t="n">
        <v>20036.94</v>
      </c>
      <c r="T57" s="68" t="s">
        <v>53</v>
      </c>
      <c r="U57" s="69" t="n">
        <v>25637.7</v>
      </c>
      <c r="V57" s="68" t="s">
        <v>53</v>
      </c>
      <c r="W57" s="69" t="n">
        <v>24693.02</v>
      </c>
      <c r="X57" s="67" t="s">
        <v>53</v>
      </c>
      <c r="Y57" s="66" t="n">
        <v>25818.1</v>
      </c>
      <c r="Z57" s="67" t="s">
        <v>53</v>
      </c>
      <c r="AA57" s="66" t="n">
        <v>25818.1</v>
      </c>
      <c r="AB57" s="70" t="s">
        <v>53</v>
      </c>
      <c r="AC57" s="71" t="n">
        <v>37519.68</v>
      </c>
      <c r="AD57" s="70" t="s">
        <v>53</v>
      </c>
      <c r="AE57" s="71" t="n">
        <v>37519.68</v>
      </c>
      <c r="AF57" s="70" t="s">
        <v>53</v>
      </c>
      <c r="AG57" s="71" t="n">
        <v>37519.68</v>
      </c>
      <c r="AH57" s="70" t="s">
        <v>53</v>
      </c>
      <c r="AI57" s="71" t="n">
        <v>37519.68</v>
      </c>
      <c r="AJ57" s="72" t="s">
        <v>53</v>
      </c>
      <c r="AK57" s="82" t="n">
        <v>415319.26</v>
      </c>
      <c r="AL57" s="73"/>
      <c r="AM57" s="73"/>
      <c r="AN57" s="73"/>
      <c r="AO57" s="73"/>
      <c r="AP57" s="73"/>
      <c r="AQ57" s="73"/>
    </row>
    <row r="58" customFormat="false" ht="15.75" hidden="false" customHeight="false" outlineLevel="0" collapsed="false">
      <c r="A58" s="61"/>
      <c r="B58" s="61"/>
      <c r="C58" s="36" t="s">
        <v>66</v>
      </c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</row>
    <row r="59" customFormat="false" ht="15.75" hidden="false" customHeight="false" outlineLevel="0" collapsed="false">
      <c r="A59" s="75" t="n">
        <v>2</v>
      </c>
      <c r="B59" s="75" t="s">
        <v>67</v>
      </c>
      <c r="C59" s="61"/>
      <c r="D59" s="62" t="s">
        <v>53</v>
      </c>
      <c r="E59" s="63" t="n">
        <v>2658.98</v>
      </c>
      <c r="F59" s="62" t="s">
        <v>53</v>
      </c>
      <c r="G59" s="63" t="n">
        <v>2658.98</v>
      </c>
      <c r="H59" s="64"/>
      <c r="I59" s="63"/>
      <c r="J59" s="65" t="s">
        <v>53</v>
      </c>
      <c r="K59" s="66" t="n">
        <v>3281.36</v>
      </c>
      <c r="L59" s="67" t="s">
        <v>53</v>
      </c>
      <c r="M59" s="66" t="n">
        <v>3001.75</v>
      </c>
      <c r="N59" s="67" t="s">
        <v>53</v>
      </c>
      <c r="O59" s="66" t="n">
        <v>3612.74</v>
      </c>
      <c r="P59" s="67" t="s">
        <v>53</v>
      </c>
      <c r="Q59" s="66" t="n">
        <v>3612.74</v>
      </c>
      <c r="R59" s="68" t="s">
        <v>53</v>
      </c>
      <c r="S59" s="69" t="n">
        <v>3005.54</v>
      </c>
      <c r="T59" s="68" t="s">
        <v>53</v>
      </c>
      <c r="U59" s="69" t="n">
        <v>3845.66</v>
      </c>
      <c r="V59" s="68" t="s">
        <v>53</v>
      </c>
      <c r="W59" s="69" t="n">
        <v>3703.95</v>
      </c>
      <c r="X59" s="67" t="s">
        <v>53</v>
      </c>
      <c r="Y59" s="66" t="n">
        <v>3872.72</v>
      </c>
      <c r="Z59" s="67" t="s">
        <v>53</v>
      </c>
      <c r="AA59" s="66" t="n">
        <v>3872.72</v>
      </c>
      <c r="AB59" s="70" t="s">
        <v>53</v>
      </c>
      <c r="AC59" s="71" t="n">
        <v>5627.95</v>
      </c>
      <c r="AD59" s="70" t="s">
        <v>53</v>
      </c>
      <c r="AE59" s="71" t="n">
        <v>5627.95</v>
      </c>
      <c r="AF59" s="70" t="s">
        <v>53</v>
      </c>
      <c r="AG59" s="71" t="n">
        <v>5627.95</v>
      </c>
      <c r="AH59" s="70" t="s">
        <v>53</v>
      </c>
      <c r="AI59" s="71" t="n">
        <v>5627.95</v>
      </c>
      <c r="AJ59" s="72" t="s">
        <v>53</v>
      </c>
      <c r="AK59" s="82" t="n">
        <v>62297.89</v>
      </c>
      <c r="AL59" s="73"/>
      <c r="AM59" s="73"/>
      <c r="AN59" s="73"/>
      <c r="AO59" s="73"/>
      <c r="AP59" s="73"/>
      <c r="AQ59" s="73"/>
    </row>
    <row r="60" customFormat="false" ht="15.75" hidden="false" customHeight="false" outlineLevel="0" collapsed="false">
      <c r="A60" s="25" t="s">
        <v>68</v>
      </c>
      <c r="B60" s="76" t="s">
        <v>69</v>
      </c>
      <c r="C60" s="77"/>
      <c r="D60" s="78" t="s">
        <v>53</v>
      </c>
      <c r="E60" s="79" t="n">
        <v>20385.48</v>
      </c>
      <c r="F60" s="78" t="s">
        <v>53</v>
      </c>
      <c r="G60" s="79" t="n">
        <v>20385.48</v>
      </c>
      <c r="H60" s="80"/>
      <c r="I60" s="79"/>
      <c r="J60" s="81" t="s">
        <v>53</v>
      </c>
      <c r="K60" s="82" t="n">
        <v>25157.06</v>
      </c>
      <c r="L60" s="72" t="s">
        <v>53</v>
      </c>
      <c r="M60" s="82" t="n">
        <v>23013.39</v>
      </c>
      <c r="N60" s="72" t="s">
        <v>53</v>
      </c>
      <c r="O60" s="82" t="n">
        <v>27697.66</v>
      </c>
      <c r="P60" s="72" t="s">
        <v>53</v>
      </c>
      <c r="Q60" s="82" t="n">
        <v>27697.66</v>
      </c>
      <c r="R60" s="83" t="s">
        <v>53</v>
      </c>
      <c r="S60" s="84" t="n">
        <v>23042.48</v>
      </c>
      <c r="T60" s="83" t="s">
        <v>53</v>
      </c>
      <c r="U60" s="84" t="n">
        <v>29483.36</v>
      </c>
      <c r="V60" s="83" t="s">
        <v>53</v>
      </c>
      <c r="W60" s="84" t="n">
        <v>28396.97</v>
      </c>
      <c r="X60" s="72" t="s">
        <v>53</v>
      </c>
      <c r="Y60" s="82" t="n">
        <v>29690.82</v>
      </c>
      <c r="Z60" s="72" t="s">
        <v>53</v>
      </c>
      <c r="AA60" s="82" t="n">
        <v>29690.82</v>
      </c>
      <c r="AB60" s="85" t="s">
        <v>53</v>
      </c>
      <c r="AC60" s="86" t="n">
        <v>43147.63</v>
      </c>
      <c r="AD60" s="85" t="s">
        <v>53</v>
      </c>
      <c r="AE60" s="86" t="n">
        <v>43147.63</v>
      </c>
      <c r="AF60" s="85" t="s">
        <v>53</v>
      </c>
      <c r="AG60" s="86" t="n">
        <v>43147.63</v>
      </c>
      <c r="AH60" s="85" t="s">
        <v>53</v>
      </c>
      <c r="AI60" s="86" t="n">
        <v>43147.63</v>
      </c>
      <c r="AJ60" s="72" t="s">
        <v>53</v>
      </c>
      <c r="AK60" s="82" t="n">
        <v>477617.15</v>
      </c>
      <c r="AL60" s="73"/>
      <c r="AM60" s="73"/>
      <c r="AN60" s="73"/>
      <c r="AO60" s="73"/>
      <c r="AP60" s="73"/>
      <c r="AQ60" s="73"/>
    </row>
    <row r="61" customFormat="false" ht="15.75" hidden="false" customHeight="false" outlineLevel="0" collapsed="false">
      <c r="A61" s="77"/>
      <c r="B61" s="87" t="s">
        <v>70</v>
      </c>
      <c r="C61" s="77"/>
      <c r="D61" s="88" t="n">
        <v>0.0427</v>
      </c>
      <c r="E61" s="88"/>
      <c r="F61" s="88" t="n">
        <v>0.0427</v>
      </c>
      <c r="G61" s="88"/>
      <c r="H61" s="88"/>
      <c r="I61" s="88"/>
      <c r="J61" s="89" t="n">
        <v>0.0527</v>
      </c>
      <c r="K61" s="89"/>
      <c r="L61" s="89" t="n">
        <v>0.0482</v>
      </c>
      <c r="M61" s="89"/>
      <c r="N61" s="89" t="n">
        <v>0.058</v>
      </c>
      <c r="O61" s="89"/>
      <c r="P61" s="89" t="n">
        <v>0.058</v>
      </c>
      <c r="Q61" s="89"/>
      <c r="R61" s="90" t="n">
        <v>0.0482</v>
      </c>
      <c r="S61" s="90"/>
      <c r="T61" s="90" t="n">
        <v>0.0617</v>
      </c>
      <c r="U61" s="90"/>
      <c r="V61" s="90" t="n">
        <v>0.0595</v>
      </c>
      <c r="W61" s="90"/>
      <c r="X61" s="89" t="n">
        <v>0.0622</v>
      </c>
      <c r="Y61" s="89"/>
      <c r="Z61" s="89" t="n">
        <v>0.0622</v>
      </c>
      <c r="AA61" s="89"/>
      <c r="AB61" s="91" t="n">
        <v>0.0903</v>
      </c>
      <c r="AC61" s="91"/>
      <c r="AD61" s="91" t="n">
        <v>0.0903</v>
      </c>
      <c r="AE61" s="91"/>
      <c r="AF61" s="91" t="n">
        <v>0.0903</v>
      </c>
      <c r="AG61" s="91"/>
      <c r="AH61" s="91" t="n">
        <v>0.0903</v>
      </c>
      <c r="AI61" s="91"/>
      <c r="AJ61" s="92" t="n">
        <v>1</v>
      </c>
      <c r="AK61" s="92"/>
      <c r="AL61" s="93"/>
      <c r="AM61" s="93"/>
      <c r="AN61" s="93"/>
      <c r="AO61" s="93"/>
      <c r="AP61" s="93"/>
      <c r="AQ61" s="93"/>
    </row>
    <row r="62" customFormat="false" ht="15.75" hidden="false" customHeight="false" outlineLevel="0" collapsed="false">
      <c r="A62" s="94"/>
      <c r="B62" s="95" t="s">
        <v>71</v>
      </c>
      <c r="C62" s="94"/>
      <c r="D62" s="31"/>
      <c r="E62" s="31"/>
      <c r="F62" s="31"/>
      <c r="G62" s="31"/>
      <c r="H62" s="96" t="s">
        <v>53</v>
      </c>
      <c r="I62" s="97" t="n">
        <v>61156.43</v>
      </c>
      <c r="J62" s="31"/>
      <c r="K62" s="31"/>
      <c r="L62" s="31"/>
      <c r="M62" s="31"/>
      <c r="N62" s="31"/>
      <c r="O62" s="31"/>
      <c r="P62" s="98" t="s">
        <v>53</v>
      </c>
      <c r="Q62" s="97" t="n">
        <v>103565.76</v>
      </c>
      <c r="R62" s="31"/>
      <c r="S62" s="31"/>
      <c r="T62" s="31"/>
      <c r="U62" s="31"/>
      <c r="V62" s="98" t="s">
        <v>53</v>
      </c>
      <c r="W62" s="97" t="n">
        <v>80922.81</v>
      </c>
      <c r="X62" s="31"/>
      <c r="Y62" s="31"/>
      <c r="Z62" s="98" t="s">
        <v>53</v>
      </c>
      <c r="AA62" s="97" t="n">
        <v>59381.63</v>
      </c>
      <c r="AB62" s="138" t="s">
        <v>96</v>
      </c>
      <c r="AC62" s="138"/>
      <c r="AD62" s="138"/>
      <c r="AE62" s="138"/>
      <c r="AF62" s="138"/>
      <c r="AG62" s="138"/>
      <c r="AH62" s="98" t="s">
        <v>53</v>
      </c>
      <c r="AI62" s="97" t="n">
        <v>172590.53</v>
      </c>
      <c r="AJ62" s="98" t="s">
        <v>53</v>
      </c>
      <c r="AK62" s="97" t="n">
        <v>477617.15</v>
      </c>
      <c r="AL62" s="100"/>
      <c r="AM62" s="100"/>
      <c r="AN62" s="100"/>
      <c r="AO62" s="100"/>
      <c r="AP62" s="100"/>
      <c r="AQ62" s="100"/>
    </row>
    <row r="69" customFormat="false" ht="15.75" hidden="false" customHeight="false" outlineLevel="0" collapsed="false">
      <c r="A69" s="107"/>
      <c r="B69" s="108" t="s">
        <v>25</v>
      </c>
      <c r="C69" s="108"/>
      <c r="D69" s="108"/>
      <c r="E69" s="108"/>
      <c r="F69" s="108"/>
      <c r="G69" s="108"/>
      <c r="H69" s="108"/>
      <c r="I69" s="108"/>
      <c r="J69" s="108"/>
      <c r="K69" s="108"/>
    </row>
    <row r="70" customFormat="false" ht="15.75" hidden="false" customHeight="false" outlineLevel="0" collapsed="false">
      <c r="A70" s="107"/>
      <c r="B70" s="110"/>
      <c r="C70" s="110"/>
      <c r="D70" s="110"/>
      <c r="E70" s="110"/>
      <c r="F70" s="110"/>
      <c r="G70" s="110"/>
      <c r="H70" s="110"/>
      <c r="I70" s="110"/>
      <c r="J70" s="110"/>
      <c r="K70" s="110"/>
    </row>
    <row r="71" customFormat="false" ht="15.75" hidden="false" customHeight="false" outlineLevel="0" collapsed="false">
      <c r="A71" s="107"/>
      <c r="B71" s="115" t="s">
        <v>35</v>
      </c>
      <c r="C71" s="116" t="s">
        <v>36</v>
      </c>
      <c r="D71" s="117"/>
      <c r="E71" s="118" t="s">
        <v>38</v>
      </c>
      <c r="F71" s="117"/>
      <c r="G71" s="118" t="s">
        <v>39</v>
      </c>
      <c r="H71" s="117"/>
      <c r="I71" s="116" t="s">
        <v>40</v>
      </c>
      <c r="J71" s="117"/>
      <c r="K71" s="119" t="s">
        <v>41</v>
      </c>
    </row>
    <row r="72" customFormat="false" ht="15.75" hidden="false" customHeight="false" outlineLevel="0" collapsed="false">
      <c r="A72" s="107" t="s">
        <v>36</v>
      </c>
      <c r="B72" s="120" t="s">
        <v>50</v>
      </c>
      <c r="C72" s="107"/>
      <c r="D72" s="107"/>
      <c r="E72" s="107"/>
      <c r="F72" s="107"/>
      <c r="G72" s="107"/>
      <c r="H72" s="107"/>
      <c r="I72" s="107"/>
      <c r="J72" s="107"/>
      <c r="K72" s="121"/>
    </row>
    <row r="73" customFormat="false" ht="15.75" hidden="false" customHeight="false" outlineLevel="0" collapsed="false">
      <c r="A73" s="107"/>
      <c r="B73" s="124" t="s">
        <v>18</v>
      </c>
      <c r="C73" s="125" t="s">
        <v>54</v>
      </c>
      <c r="D73" s="107"/>
      <c r="E73" s="126" t="s">
        <v>78</v>
      </c>
      <c r="F73" s="107"/>
      <c r="G73" s="126" t="n">
        <v>264</v>
      </c>
      <c r="H73" s="126" t="s">
        <v>53</v>
      </c>
      <c r="I73" s="127" t="n">
        <v>162.71</v>
      </c>
      <c r="J73" s="126" t="s">
        <v>53</v>
      </c>
      <c r="K73" s="128" t="n">
        <v>42955.44</v>
      </c>
    </row>
    <row r="74" customFormat="false" ht="15.75" hidden="false" customHeight="false" outlineLevel="0" collapsed="false">
      <c r="A74" s="107" t="s">
        <v>54</v>
      </c>
      <c r="B74" s="124" t="s">
        <v>19</v>
      </c>
      <c r="C74" s="125" t="s">
        <v>56</v>
      </c>
      <c r="D74" s="107"/>
      <c r="E74" s="126" t="s">
        <v>78</v>
      </c>
      <c r="F74" s="107"/>
      <c r="G74" s="126" t="n">
        <v>2112</v>
      </c>
      <c r="H74" s="126" t="s">
        <v>53</v>
      </c>
      <c r="I74" s="127" t="n">
        <v>132.55</v>
      </c>
      <c r="J74" s="126" t="s">
        <v>53</v>
      </c>
      <c r="K74" s="128" t="n">
        <v>279945.6</v>
      </c>
    </row>
    <row r="75" customFormat="false" ht="15.75" hidden="false" customHeight="false" outlineLevel="0" collapsed="false">
      <c r="A75" s="107" t="s">
        <v>56</v>
      </c>
      <c r="B75" s="124" t="s">
        <v>20</v>
      </c>
      <c r="C75" s="125" t="s">
        <v>59</v>
      </c>
      <c r="D75" s="107"/>
      <c r="E75" s="126" t="s">
        <v>78</v>
      </c>
      <c r="F75" s="107"/>
      <c r="G75" s="126" t="n">
        <v>196</v>
      </c>
      <c r="H75" s="126" t="s">
        <v>53</v>
      </c>
      <c r="I75" s="127" t="n">
        <v>127.29</v>
      </c>
      <c r="J75" s="126" t="s">
        <v>53</v>
      </c>
      <c r="K75" s="128" t="n">
        <v>24948.84</v>
      </c>
    </row>
    <row r="76" customFormat="false" ht="15.75" hidden="false" customHeight="false" outlineLevel="0" collapsed="false">
      <c r="A76" s="107" t="s">
        <v>59</v>
      </c>
      <c r="B76" s="124" t="s">
        <v>82</v>
      </c>
      <c r="C76" s="125" t="s">
        <v>83</v>
      </c>
      <c r="D76" s="107"/>
      <c r="E76" s="126" t="s">
        <v>78</v>
      </c>
      <c r="F76" s="107"/>
      <c r="G76" s="126" t="n">
        <v>616</v>
      </c>
      <c r="H76" s="126" t="s">
        <v>53</v>
      </c>
      <c r="I76" s="127" t="n">
        <v>46.85</v>
      </c>
      <c r="J76" s="126" t="s">
        <v>53</v>
      </c>
      <c r="K76" s="128" t="n">
        <v>28859.6</v>
      </c>
    </row>
    <row r="77" customFormat="false" ht="15.75" hidden="false" customHeight="false" outlineLevel="0" collapsed="false">
      <c r="A77" s="107" t="s">
        <v>83</v>
      </c>
      <c r="B77" s="124" t="s">
        <v>61</v>
      </c>
      <c r="C77" s="125" t="n">
        <v>20023</v>
      </c>
      <c r="D77" s="107"/>
      <c r="E77" s="126" t="s">
        <v>78</v>
      </c>
      <c r="F77" s="107"/>
      <c r="G77" s="126" t="n">
        <v>154</v>
      </c>
      <c r="H77" s="126" t="s">
        <v>53</v>
      </c>
      <c r="I77" s="127" t="n">
        <v>84.73</v>
      </c>
      <c r="J77" s="126" t="s">
        <v>53</v>
      </c>
      <c r="K77" s="128" t="n">
        <v>13048.42</v>
      </c>
    </row>
    <row r="78" customFormat="false" ht="15.75" hidden="false" customHeight="false" outlineLevel="0" collapsed="false">
      <c r="A78" s="107"/>
      <c r="B78" s="124" t="s">
        <v>21</v>
      </c>
      <c r="C78" s="125" t="s">
        <v>64</v>
      </c>
      <c r="D78" s="107"/>
      <c r="E78" s="126" t="s">
        <v>78</v>
      </c>
      <c r="F78" s="107"/>
      <c r="G78" s="126" t="n">
        <v>154</v>
      </c>
      <c r="H78" s="126" t="s">
        <v>53</v>
      </c>
      <c r="I78" s="127" t="n">
        <v>42.94</v>
      </c>
      <c r="J78" s="126" t="s">
        <v>53</v>
      </c>
      <c r="K78" s="128" t="n">
        <v>6612.76</v>
      </c>
    </row>
    <row r="79" customFormat="false" ht="15.75" hidden="false" customHeight="false" outlineLevel="0" collapsed="false">
      <c r="A79" s="107" t="s">
        <v>64</v>
      </c>
      <c r="B79" s="124" t="s">
        <v>23</v>
      </c>
      <c r="C79" s="107"/>
      <c r="D79" s="107"/>
      <c r="E79" s="126" t="s">
        <v>78</v>
      </c>
      <c r="F79" s="107"/>
      <c r="G79" s="126" t="n">
        <v>1980</v>
      </c>
      <c r="H79" s="126" t="s">
        <v>53</v>
      </c>
      <c r="I79" s="127" t="n">
        <v>9.57</v>
      </c>
      <c r="J79" s="126" t="s">
        <v>53</v>
      </c>
      <c r="K79" s="128" t="n">
        <v>18948.6</v>
      </c>
    </row>
    <row r="80" customFormat="false" ht="15.75" hidden="false" customHeight="false" outlineLevel="0" collapsed="false">
      <c r="A80" s="107"/>
      <c r="B80" s="131"/>
      <c r="C80" s="107"/>
      <c r="E80" s="107"/>
      <c r="F80" s="107"/>
      <c r="G80" s="107"/>
      <c r="H80" s="107"/>
      <c r="I80" s="107"/>
      <c r="J80" s="107"/>
      <c r="K80" s="121"/>
    </row>
    <row r="81" customFormat="false" ht="15.75" hidden="false" customHeight="false" outlineLevel="0" collapsed="false">
      <c r="A81" s="107"/>
      <c r="B81" s="131"/>
      <c r="C81" s="107"/>
      <c r="D81" s="125" t="s">
        <v>66</v>
      </c>
      <c r="E81" s="107"/>
      <c r="F81" s="107"/>
      <c r="G81" s="107"/>
      <c r="H81" s="107"/>
      <c r="I81" s="107"/>
      <c r="J81" s="126" t="s">
        <v>53</v>
      </c>
      <c r="K81" s="128" t="n">
        <v>415319.26</v>
      </c>
    </row>
    <row r="82" customFormat="false" ht="15.75" hidden="false" customHeight="false" outlineLevel="0" collapsed="false">
      <c r="A82" s="107"/>
      <c r="B82" s="124" t="s">
        <v>68</v>
      </c>
      <c r="C82" s="107"/>
      <c r="D82" s="132" t="n">
        <v>0.15</v>
      </c>
      <c r="E82" s="107"/>
      <c r="G82" s="107"/>
      <c r="H82" s="107"/>
      <c r="I82" s="107"/>
      <c r="J82" s="126" t="s">
        <v>53</v>
      </c>
      <c r="K82" s="128" t="n">
        <v>62297.89</v>
      </c>
    </row>
    <row r="83" customFormat="false" ht="15.75" hidden="false" customHeight="false" outlineLevel="0" collapsed="false">
      <c r="A83" s="107"/>
      <c r="B83" s="133"/>
      <c r="C83" s="117"/>
      <c r="D83" s="117"/>
      <c r="E83" s="117"/>
      <c r="F83" s="117"/>
      <c r="G83" s="117"/>
      <c r="H83" s="117"/>
      <c r="I83" s="117" t="s">
        <v>84</v>
      </c>
      <c r="J83" s="118" t="s">
        <v>53</v>
      </c>
      <c r="K83" s="134" t="n">
        <v>477617.15</v>
      </c>
    </row>
    <row r="84" customFormat="false" ht="15.75" hidden="false" customHeight="false" outlineLevel="0" collapsed="false">
      <c r="A84" s="107"/>
      <c r="B84" s="31"/>
      <c r="C84" s="31"/>
      <c r="D84" s="31"/>
      <c r="E84" s="31"/>
      <c r="F84" s="31"/>
      <c r="G84" s="31"/>
      <c r="H84" s="31"/>
      <c r="I84" s="31"/>
      <c r="J84" s="31"/>
      <c r="K84" s="31"/>
    </row>
  </sheetData>
  <mergeCells count="201">
    <mergeCell ref="A1:C2"/>
    <mergeCell ref="D1:I1"/>
    <mergeCell ref="J1:Q1"/>
    <mergeCell ref="R1:W1"/>
    <mergeCell ref="X1:AA1"/>
    <mergeCell ref="AB1:AI1"/>
    <mergeCell ref="AJ1:AK1"/>
    <mergeCell ref="D2:E2"/>
    <mergeCell ref="F2:I2"/>
    <mergeCell ref="J2:K2"/>
    <mergeCell ref="L2:Q2"/>
    <mergeCell ref="R2:S2"/>
    <mergeCell ref="T2:W2"/>
    <mergeCell ref="X2:AA2"/>
    <mergeCell ref="AB2:AC2"/>
    <mergeCell ref="AD2:AE2"/>
    <mergeCell ref="AF2:AG2"/>
    <mergeCell ref="AH2:AI2"/>
    <mergeCell ref="AJ2:AK2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  <mergeCell ref="AB3:AC3"/>
    <mergeCell ref="AD3:AE3"/>
    <mergeCell ref="AF3:AG3"/>
    <mergeCell ref="AH3:AI3"/>
    <mergeCell ref="AJ3:AK3"/>
    <mergeCell ref="D11:E11"/>
    <mergeCell ref="F11:G11"/>
    <mergeCell ref="H11:I11"/>
    <mergeCell ref="J11:K11"/>
    <mergeCell ref="L11:M11"/>
    <mergeCell ref="N11:O11"/>
    <mergeCell ref="P11:Q11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D14:E14"/>
    <mergeCell ref="F14:G14"/>
    <mergeCell ref="H14:I14"/>
    <mergeCell ref="J14:K14"/>
    <mergeCell ref="L14:M14"/>
    <mergeCell ref="N14:O14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D15:E15"/>
    <mergeCell ref="F15:G15"/>
    <mergeCell ref="J15:O15"/>
    <mergeCell ref="R15:U15"/>
    <mergeCell ref="X15:Y15"/>
    <mergeCell ref="AB15:AG15"/>
    <mergeCell ref="Y19:AC20"/>
    <mergeCell ref="AD19:AG19"/>
    <mergeCell ref="AH19:AI19"/>
    <mergeCell ref="AJ19:AK19"/>
    <mergeCell ref="AO19:AO20"/>
    <mergeCell ref="AP19:AP20"/>
    <mergeCell ref="AQ19:AQ20"/>
    <mergeCell ref="AD20:AE20"/>
    <mergeCell ref="AF20:AG20"/>
    <mergeCell ref="AH20:AI20"/>
    <mergeCell ref="AJ20:AK20"/>
    <mergeCell ref="Y21:AC21"/>
    <mergeCell ref="AD21:AE21"/>
    <mergeCell ref="AF21:AG21"/>
    <mergeCell ref="AH21:AI21"/>
    <mergeCell ref="AJ21:AK21"/>
    <mergeCell ref="Y22:AC22"/>
    <mergeCell ref="AD22:AE22"/>
    <mergeCell ref="AF22:AG22"/>
    <mergeCell ref="AH22:AI22"/>
    <mergeCell ref="AJ22:AK22"/>
    <mergeCell ref="O23:U24"/>
    <mergeCell ref="Y23:AC23"/>
    <mergeCell ref="AD23:AE23"/>
    <mergeCell ref="AF23:AG23"/>
    <mergeCell ref="AH23:AI23"/>
    <mergeCell ref="AJ23:AK23"/>
    <mergeCell ref="B24:K24"/>
    <mergeCell ref="Y24:AC24"/>
    <mergeCell ref="AD24:AE24"/>
    <mergeCell ref="AF24:AG24"/>
    <mergeCell ref="AH24:AI24"/>
    <mergeCell ref="AJ24:AK24"/>
    <mergeCell ref="B25:K25"/>
    <mergeCell ref="Y25:AC25"/>
    <mergeCell ref="AD25:AE25"/>
    <mergeCell ref="AF25:AG25"/>
    <mergeCell ref="AH25:AI25"/>
    <mergeCell ref="AJ25:AK25"/>
    <mergeCell ref="Y26:AC26"/>
    <mergeCell ref="AD26:AE26"/>
    <mergeCell ref="AF26:AG26"/>
    <mergeCell ref="AH26:AI26"/>
    <mergeCell ref="AJ26:AK26"/>
    <mergeCell ref="Y27:AP27"/>
    <mergeCell ref="B39:K39"/>
    <mergeCell ref="A44:AK45"/>
    <mergeCell ref="A47:C48"/>
    <mergeCell ref="D47:I47"/>
    <mergeCell ref="J47:Q47"/>
    <mergeCell ref="R47:W47"/>
    <mergeCell ref="X47:AA47"/>
    <mergeCell ref="AB47:AI47"/>
    <mergeCell ref="AJ47:AK47"/>
    <mergeCell ref="D48:E48"/>
    <mergeCell ref="F48:I48"/>
    <mergeCell ref="J48:K48"/>
    <mergeCell ref="L48:Q48"/>
    <mergeCell ref="R48:S48"/>
    <mergeCell ref="T48:W48"/>
    <mergeCell ref="X48:AA48"/>
    <mergeCell ref="AB48:AC48"/>
    <mergeCell ref="AD48:AE48"/>
    <mergeCell ref="AF48:AG48"/>
    <mergeCell ref="AH48:AI48"/>
    <mergeCell ref="AJ48:AK48"/>
    <mergeCell ref="D49:E49"/>
    <mergeCell ref="F49:G49"/>
    <mergeCell ref="H49:I49"/>
    <mergeCell ref="J49:K49"/>
    <mergeCell ref="L49:M49"/>
    <mergeCell ref="N49:O49"/>
    <mergeCell ref="P49:Q49"/>
    <mergeCell ref="R49:S49"/>
    <mergeCell ref="T49:U49"/>
    <mergeCell ref="V49:W49"/>
    <mergeCell ref="X49:Y49"/>
    <mergeCell ref="Z49:AA49"/>
    <mergeCell ref="AB49:AC49"/>
    <mergeCell ref="AD49:AE49"/>
    <mergeCell ref="AF49:AG49"/>
    <mergeCell ref="AH49:AI49"/>
    <mergeCell ref="AJ49:AK49"/>
    <mergeCell ref="D58:E58"/>
    <mergeCell ref="F58:G58"/>
    <mergeCell ref="H58:I58"/>
    <mergeCell ref="J58:K58"/>
    <mergeCell ref="L58:M58"/>
    <mergeCell ref="N58:O58"/>
    <mergeCell ref="P58:Q58"/>
    <mergeCell ref="R58:S58"/>
    <mergeCell ref="T58:U58"/>
    <mergeCell ref="V58:W58"/>
    <mergeCell ref="X58:Y58"/>
    <mergeCell ref="Z58:AA58"/>
    <mergeCell ref="AB58:AC58"/>
    <mergeCell ref="AD58:AE58"/>
    <mergeCell ref="AF58:AG58"/>
    <mergeCell ref="AH58:AI58"/>
    <mergeCell ref="AJ58:AK58"/>
    <mergeCell ref="D61:E61"/>
    <mergeCell ref="F61:G61"/>
    <mergeCell ref="H61:I61"/>
    <mergeCell ref="J61:K61"/>
    <mergeCell ref="L61:M61"/>
    <mergeCell ref="N61:O61"/>
    <mergeCell ref="P61:Q61"/>
    <mergeCell ref="R61:S61"/>
    <mergeCell ref="T61:U61"/>
    <mergeCell ref="V61:W61"/>
    <mergeCell ref="X61:Y61"/>
    <mergeCell ref="Z61:AA61"/>
    <mergeCell ref="AB61:AC61"/>
    <mergeCell ref="AD61:AE61"/>
    <mergeCell ref="AF61:AG61"/>
    <mergeCell ref="AH61:AI61"/>
    <mergeCell ref="AJ61:AK61"/>
    <mergeCell ref="D62:E62"/>
    <mergeCell ref="F62:G62"/>
    <mergeCell ref="J62:O62"/>
    <mergeCell ref="R62:U62"/>
    <mergeCell ref="X62:Y62"/>
    <mergeCell ref="AB62:AG62"/>
    <mergeCell ref="B69:K69"/>
    <mergeCell ref="B70:K70"/>
    <mergeCell ref="B84:K84"/>
  </mergeCells>
  <printOptions headings="false" gridLines="true" gridLinesSet="true" horizontalCentered="true" verticalCentered="false"/>
  <pageMargins left="0.25" right="0.25" top="0.75" bottom="0.75" header="0.511805555555555" footer="0.511805555555555"/>
  <pageSetup paperSize="9" scale="100" fitToWidth="1" fitToHeight="0" pageOrder="overThenDown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T3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6015625" defaultRowHeight="15.75" zeroHeight="false" outlineLevelRow="0" outlineLevelCol="0"/>
  <cols>
    <col collapsed="false" customWidth="true" hidden="false" outlineLevel="0" max="1" min="1" style="0" width="4.5"/>
    <col collapsed="false" customWidth="true" hidden="false" outlineLevel="0" max="3" min="3" style="0" width="13.88"/>
    <col collapsed="false" customWidth="true" hidden="false" outlineLevel="0" max="10" min="4" style="0" width="6.88"/>
    <col collapsed="false" customWidth="true" hidden="false" outlineLevel="0" max="11" min="11" style="0" width="12.25"/>
    <col collapsed="false" customWidth="true" hidden="false" outlineLevel="0" max="15" min="12" style="0" width="6.88"/>
    <col collapsed="false" customWidth="true" hidden="false" outlineLevel="0" max="16" min="16" style="0" width="7.63"/>
  </cols>
  <sheetData>
    <row r="1" customFormat="false" ht="15.75" hidden="false" customHeight="false" outlineLevel="0" collapsed="false">
      <c r="A1" s="139" t="s">
        <v>25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</row>
    <row r="2" customFormat="false" ht="15.75" hidden="false" customHeight="false" outlineLevel="0" collapsed="false">
      <c r="A2" s="139" t="s">
        <v>97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customFormat="false" ht="15.75" hidden="false" customHeight="false" outlineLevel="0" collapsed="false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customFormat="false" ht="15.75" hidden="false" customHeight="false" outlineLevel="0" collapsed="false">
      <c r="A4" s="110"/>
      <c r="B4" s="110"/>
      <c r="C4" s="110"/>
      <c r="D4" s="139" t="s">
        <v>98</v>
      </c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</row>
    <row r="5" customFormat="false" ht="15.75" hidden="false" customHeight="true" outlineLevel="0" collapsed="false">
      <c r="A5" s="140" t="s">
        <v>35</v>
      </c>
      <c r="B5" s="140"/>
      <c r="C5" s="140"/>
      <c r="D5" s="141" t="s">
        <v>26</v>
      </c>
      <c r="E5" s="141"/>
      <c r="F5" s="141"/>
      <c r="G5" s="141" t="s">
        <v>27</v>
      </c>
      <c r="H5" s="141"/>
      <c r="I5" s="141"/>
      <c r="J5" s="141"/>
      <c r="K5" s="141" t="s">
        <v>28</v>
      </c>
      <c r="L5" s="141"/>
      <c r="M5" s="141"/>
      <c r="N5" s="141" t="s">
        <v>29</v>
      </c>
      <c r="O5" s="141"/>
      <c r="P5" s="142" t="s">
        <v>99</v>
      </c>
    </row>
    <row r="6" customFormat="false" ht="15.75" hidden="false" customHeight="true" outlineLevel="0" collapsed="false">
      <c r="A6" s="140"/>
      <c r="B6" s="140"/>
      <c r="C6" s="140"/>
      <c r="D6" s="143" t="s">
        <v>31</v>
      </c>
      <c r="E6" s="143" t="s">
        <v>32</v>
      </c>
      <c r="F6" s="143"/>
      <c r="G6" s="143" t="s">
        <v>33</v>
      </c>
      <c r="H6" s="143" t="s">
        <v>14</v>
      </c>
      <c r="I6" s="143"/>
      <c r="J6" s="143"/>
      <c r="K6" s="143" t="s">
        <v>15</v>
      </c>
      <c r="L6" s="143" t="s">
        <v>34</v>
      </c>
      <c r="M6" s="143"/>
      <c r="N6" s="143" t="s">
        <v>100</v>
      </c>
      <c r="O6" s="143"/>
      <c r="P6" s="142"/>
    </row>
    <row r="7" customFormat="false" ht="15.75" hidden="false" customHeight="false" outlineLevel="0" collapsed="false">
      <c r="A7" s="18" t="n">
        <v>1</v>
      </c>
      <c r="B7" s="75" t="s">
        <v>101</v>
      </c>
      <c r="C7" s="144" t="s">
        <v>37</v>
      </c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77"/>
    </row>
    <row r="8" customFormat="false" ht="15.75" hidden="false" customHeight="false" outlineLevel="0" collapsed="false">
      <c r="A8" s="24" t="n">
        <v>1.01</v>
      </c>
      <c r="B8" s="56" t="s">
        <v>51</v>
      </c>
      <c r="C8" s="56" t="s">
        <v>102</v>
      </c>
      <c r="D8" s="145" t="n">
        <v>22</v>
      </c>
      <c r="E8" s="146" t="n">
        <v>22</v>
      </c>
      <c r="F8" s="147" t="n">
        <v>22</v>
      </c>
      <c r="G8" s="147" t="n">
        <v>22</v>
      </c>
      <c r="H8" s="147" t="n">
        <v>22</v>
      </c>
      <c r="I8" s="146" t="n">
        <v>22</v>
      </c>
      <c r="J8" s="146" t="n">
        <v>22</v>
      </c>
      <c r="K8" s="146" t="n">
        <v>22</v>
      </c>
      <c r="L8" s="147" t="n">
        <v>22</v>
      </c>
      <c r="M8" s="146" t="n">
        <v>22</v>
      </c>
      <c r="N8" s="145" t="n">
        <v>22</v>
      </c>
      <c r="O8" s="146" t="n">
        <v>22</v>
      </c>
      <c r="P8" s="148" t="n">
        <f aca="false">SUM(D8:O8)</f>
        <v>264</v>
      </c>
    </row>
    <row r="9" customFormat="false" ht="15.75" hidden="false" customHeight="false" outlineLevel="0" collapsed="false">
      <c r="A9" s="24" t="n">
        <v>1.02</v>
      </c>
      <c r="B9" s="56" t="s">
        <v>103</v>
      </c>
      <c r="C9" s="56" t="s">
        <v>104</v>
      </c>
      <c r="D9" s="145" t="n">
        <v>88</v>
      </c>
      <c r="E9" s="146" t="n">
        <v>88</v>
      </c>
      <c r="F9" s="147" t="n">
        <v>88</v>
      </c>
      <c r="G9" s="147" t="n">
        <v>88</v>
      </c>
      <c r="H9" s="147" t="n">
        <v>88</v>
      </c>
      <c r="I9" s="146" t="n">
        <v>88</v>
      </c>
      <c r="J9" s="146" t="n">
        <v>88</v>
      </c>
      <c r="K9" s="146" t="n">
        <v>88</v>
      </c>
      <c r="L9" s="147" t="n">
        <v>88</v>
      </c>
      <c r="M9" s="146" t="n">
        <v>88</v>
      </c>
      <c r="N9" s="145" t="n">
        <v>88</v>
      </c>
      <c r="O9" s="146" t="n">
        <v>88</v>
      </c>
      <c r="P9" s="148" t="n">
        <f aca="false">SUM(D9:O9)</f>
        <v>1056</v>
      </c>
    </row>
    <row r="10" customFormat="false" ht="15.75" hidden="false" customHeight="false" outlineLevel="0" collapsed="false">
      <c r="A10" s="24" t="n">
        <v>1.03</v>
      </c>
      <c r="B10" s="56" t="s">
        <v>105</v>
      </c>
      <c r="C10" s="56" t="s">
        <v>57</v>
      </c>
      <c r="D10" s="149"/>
      <c r="E10" s="149"/>
      <c r="F10" s="149"/>
      <c r="G10" s="149"/>
      <c r="H10" s="149"/>
      <c r="I10" s="146" t="n">
        <v>32</v>
      </c>
      <c r="J10" s="146" t="n">
        <v>32</v>
      </c>
      <c r="K10" s="149"/>
      <c r="L10" s="147" t="n">
        <v>44</v>
      </c>
      <c r="M10" s="146" t="n">
        <v>44</v>
      </c>
      <c r="N10" s="145" t="n">
        <v>22</v>
      </c>
      <c r="O10" s="146" t="n">
        <v>22</v>
      </c>
      <c r="P10" s="148" t="n">
        <f aca="false">SUM(D10:O10)</f>
        <v>196</v>
      </c>
    </row>
    <row r="11" customFormat="false" ht="15.75" hidden="false" customHeight="false" outlineLevel="0" collapsed="false">
      <c r="A11" s="24" t="n">
        <v>1.04</v>
      </c>
      <c r="B11" s="56" t="s">
        <v>106</v>
      </c>
      <c r="C11" s="56" t="s">
        <v>107</v>
      </c>
      <c r="D11" s="145" t="n">
        <v>44</v>
      </c>
      <c r="E11" s="146" t="n">
        <v>44</v>
      </c>
      <c r="F11" s="147" t="n">
        <v>44</v>
      </c>
      <c r="G11" s="147" t="n">
        <v>44</v>
      </c>
      <c r="H11" s="147" t="n">
        <v>44</v>
      </c>
      <c r="I11" s="146" t="n">
        <v>44</v>
      </c>
      <c r="J11" s="146" t="n">
        <v>44</v>
      </c>
      <c r="K11" s="146" t="n">
        <v>44</v>
      </c>
      <c r="L11" s="147" t="n">
        <v>44</v>
      </c>
      <c r="M11" s="146" t="n">
        <v>44</v>
      </c>
      <c r="N11" s="145" t="n">
        <v>88</v>
      </c>
      <c r="O11" s="146" t="n">
        <v>88</v>
      </c>
      <c r="P11" s="148" t="n">
        <f aca="false">SUM(D11:O11)</f>
        <v>616</v>
      </c>
    </row>
    <row r="12" customFormat="false" ht="15.75" hidden="false" customHeight="false" outlineLevel="0" collapsed="false">
      <c r="A12" s="24" t="n">
        <v>1.05</v>
      </c>
      <c r="B12" s="56" t="s">
        <v>108</v>
      </c>
      <c r="C12" s="56" t="s">
        <v>63</v>
      </c>
      <c r="D12" s="149"/>
      <c r="E12" s="149"/>
      <c r="F12" s="149"/>
      <c r="G12" s="147" t="n">
        <v>44</v>
      </c>
      <c r="H12" s="147" t="n">
        <v>22</v>
      </c>
      <c r="I12" s="146" t="n">
        <v>22</v>
      </c>
      <c r="J12" s="146" t="n">
        <v>22</v>
      </c>
      <c r="K12" s="149"/>
      <c r="L12" s="149"/>
      <c r="M12" s="149"/>
      <c r="N12" s="145" t="n">
        <v>22</v>
      </c>
      <c r="O12" s="146" t="n">
        <v>22</v>
      </c>
      <c r="P12" s="148" t="n">
        <f aca="false">SUM(D12:O12)</f>
        <v>154</v>
      </c>
    </row>
    <row r="13" customFormat="false" ht="15.75" hidden="false" customHeight="false" outlineLevel="0" collapsed="false">
      <c r="A13" s="24" t="n">
        <v>1.06</v>
      </c>
      <c r="B13" s="56" t="s">
        <v>62</v>
      </c>
      <c r="C13" s="56" t="s">
        <v>63</v>
      </c>
      <c r="D13" s="149"/>
      <c r="E13" s="149"/>
      <c r="F13" s="149"/>
      <c r="G13" s="149"/>
      <c r="H13" s="149"/>
      <c r="I13" s="149"/>
      <c r="J13" s="149"/>
      <c r="K13" s="146" t="n">
        <v>44</v>
      </c>
      <c r="L13" s="147" t="n">
        <v>44</v>
      </c>
      <c r="M13" s="146" t="n">
        <v>22</v>
      </c>
      <c r="N13" s="145" t="n">
        <v>22</v>
      </c>
      <c r="O13" s="146" t="n">
        <v>22</v>
      </c>
      <c r="P13" s="148" t="n">
        <f aca="false">SUM(D13:O13)</f>
        <v>154</v>
      </c>
    </row>
    <row r="14" customFormat="false" ht="15.75" hidden="false" customHeight="false" outlineLevel="0" collapsed="false">
      <c r="A14" s="24" t="n">
        <v>1.07</v>
      </c>
      <c r="B14" s="56" t="s">
        <v>109</v>
      </c>
      <c r="C14" s="56" t="s">
        <v>95</v>
      </c>
      <c r="D14" s="145" t="n">
        <v>44</v>
      </c>
      <c r="E14" s="146" t="n">
        <v>44</v>
      </c>
      <c r="F14" s="147" t="n">
        <v>44</v>
      </c>
      <c r="G14" s="147" t="n">
        <v>88</v>
      </c>
      <c r="H14" s="147" t="n">
        <v>88</v>
      </c>
      <c r="I14" s="146" t="n">
        <v>88</v>
      </c>
      <c r="J14" s="146" t="n">
        <v>88</v>
      </c>
      <c r="K14" s="146" t="n">
        <v>88</v>
      </c>
      <c r="L14" s="147" t="n">
        <v>88</v>
      </c>
      <c r="M14" s="146" t="n">
        <v>88</v>
      </c>
      <c r="N14" s="145" t="n">
        <v>88</v>
      </c>
      <c r="O14" s="146" t="n">
        <v>88</v>
      </c>
      <c r="P14" s="148" t="n">
        <f aca="false">SUM(D14:O14)</f>
        <v>924</v>
      </c>
    </row>
    <row r="23" customFormat="false" ht="15.75" hidden="false" customHeight="false" outlineLevel="0" collapsed="false">
      <c r="A23" s="139" t="s">
        <v>25</v>
      </c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</row>
    <row r="24" customFormat="false" ht="15.75" hidden="false" customHeight="false" outlineLevel="0" collapsed="false">
      <c r="A24" s="150" t="s">
        <v>97</v>
      </c>
      <c r="B24" s="150"/>
      <c r="C24" s="150"/>
      <c r="D24" s="150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150"/>
      <c r="T24" s="150"/>
    </row>
    <row r="25" customFormat="false" ht="15.75" hidden="false" customHeight="false" outlineLevel="0" collapsed="false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</row>
    <row r="26" customFormat="false" ht="15.75" hidden="false" customHeight="false" outlineLevel="0" collapsed="false">
      <c r="A26" s="110"/>
      <c r="B26" s="110"/>
      <c r="C26" s="110"/>
      <c r="D26" s="151" t="s">
        <v>98</v>
      </c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</row>
    <row r="27" customFormat="false" ht="15.75" hidden="false" customHeight="true" outlineLevel="0" collapsed="false">
      <c r="A27" s="152" t="s">
        <v>35</v>
      </c>
      <c r="B27" s="152"/>
      <c r="C27" s="152"/>
      <c r="D27" s="153" t="s">
        <v>26</v>
      </c>
      <c r="E27" s="153"/>
      <c r="F27" s="153"/>
      <c r="G27" s="153" t="s">
        <v>27</v>
      </c>
      <c r="H27" s="153"/>
      <c r="I27" s="153"/>
      <c r="J27" s="153"/>
      <c r="K27" s="153" t="s">
        <v>28</v>
      </c>
      <c r="L27" s="153"/>
      <c r="M27" s="153"/>
      <c r="N27" s="153" t="s">
        <v>29</v>
      </c>
      <c r="O27" s="153"/>
      <c r="P27" s="153" t="s">
        <v>110</v>
      </c>
      <c r="Q27" s="153"/>
      <c r="R27" s="153"/>
      <c r="S27" s="153"/>
      <c r="T27" s="154" t="s">
        <v>99</v>
      </c>
    </row>
    <row r="28" customFormat="false" ht="15.75" hidden="false" customHeight="true" outlineLevel="0" collapsed="false">
      <c r="A28" s="152"/>
      <c r="B28" s="152"/>
      <c r="C28" s="152"/>
      <c r="D28" s="155" t="s">
        <v>31</v>
      </c>
      <c r="E28" s="155" t="s">
        <v>32</v>
      </c>
      <c r="F28" s="155"/>
      <c r="G28" s="155" t="s">
        <v>33</v>
      </c>
      <c r="H28" s="155" t="s">
        <v>14</v>
      </c>
      <c r="I28" s="155"/>
      <c r="J28" s="155"/>
      <c r="K28" s="155" t="s">
        <v>15</v>
      </c>
      <c r="L28" s="155" t="s">
        <v>34</v>
      </c>
      <c r="M28" s="155"/>
      <c r="N28" s="155" t="s">
        <v>100</v>
      </c>
      <c r="O28" s="155"/>
      <c r="P28" s="153" t="s">
        <v>87</v>
      </c>
      <c r="Q28" s="153"/>
      <c r="R28" s="153"/>
      <c r="S28" s="153"/>
      <c r="T28" s="154"/>
    </row>
    <row r="29" customFormat="false" ht="15.75" hidden="false" customHeight="false" outlineLevel="0" collapsed="false">
      <c r="A29" s="156" t="n">
        <v>1</v>
      </c>
      <c r="B29" s="157" t="s">
        <v>101</v>
      </c>
      <c r="C29" s="158" t="s">
        <v>37</v>
      </c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159"/>
    </row>
    <row r="30" customFormat="false" ht="15.75" hidden="false" customHeight="false" outlineLevel="0" collapsed="false">
      <c r="A30" s="160" t="n">
        <v>1.01</v>
      </c>
      <c r="B30" s="161" t="s">
        <v>51</v>
      </c>
      <c r="C30" s="161" t="s">
        <v>102</v>
      </c>
      <c r="D30" s="162" t="n">
        <v>22</v>
      </c>
      <c r="E30" s="163" t="n">
        <v>22</v>
      </c>
      <c r="F30" s="164" t="n">
        <v>22</v>
      </c>
      <c r="G30" s="164" t="n">
        <v>22</v>
      </c>
      <c r="H30" s="164" t="n">
        <v>22</v>
      </c>
      <c r="I30" s="163" t="n">
        <v>22</v>
      </c>
      <c r="J30" s="163" t="n">
        <v>22</v>
      </c>
      <c r="K30" s="163" t="n">
        <v>22</v>
      </c>
      <c r="L30" s="164" t="n">
        <v>22</v>
      </c>
      <c r="M30" s="163" t="n">
        <v>22</v>
      </c>
      <c r="N30" s="162" t="n">
        <v>22</v>
      </c>
      <c r="O30" s="163" t="n">
        <v>22</v>
      </c>
      <c r="P30" s="165"/>
      <c r="Q30" s="165"/>
      <c r="R30" s="165"/>
      <c r="S30" s="165"/>
      <c r="T30" s="166" t="n">
        <v>264</v>
      </c>
    </row>
    <row r="31" customFormat="false" ht="15.75" hidden="false" customHeight="false" outlineLevel="0" collapsed="false">
      <c r="A31" s="160" t="n">
        <v>1.02</v>
      </c>
      <c r="B31" s="161" t="s">
        <v>103</v>
      </c>
      <c r="C31" s="161" t="s">
        <v>104</v>
      </c>
      <c r="D31" s="162" t="n">
        <v>88</v>
      </c>
      <c r="E31" s="163" t="n">
        <v>88</v>
      </c>
      <c r="F31" s="164" t="n">
        <v>88</v>
      </c>
      <c r="G31" s="164" t="n">
        <v>88</v>
      </c>
      <c r="H31" s="164" t="n">
        <v>88</v>
      </c>
      <c r="I31" s="163" t="n">
        <v>88</v>
      </c>
      <c r="J31" s="163" t="n">
        <v>88</v>
      </c>
      <c r="K31" s="163" t="n">
        <v>88</v>
      </c>
      <c r="L31" s="164" t="n">
        <v>88</v>
      </c>
      <c r="M31" s="163" t="n">
        <v>88</v>
      </c>
      <c r="N31" s="162" t="n">
        <v>88</v>
      </c>
      <c r="O31" s="163" t="n">
        <v>88</v>
      </c>
      <c r="P31" s="163" t="n">
        <v>264</v>
      </c>
      <c r="Q31" s="163" t="n">
        <v>264</v>
      </c>
      <c r="R31" s="163" t="n">
        <v>264</v>
      </c>
      <c r="S31" s="163" t="n">
        <v>264</v>
      </c>
      <c r="T31" s="166" t="n">
        <v>2112</v>
      </c>
    </row>
    <row r="32" customFormat="false" ht="15.75" hidden="false" customHeight="false" outlineLevel="0" collapsed="false">
      <c r="A32" s="160" t="n">
        <v>1.03</v>
      </c>
      <c r="B32" s="161" t="s">
        <v>105</v>
      </c>
      <c r="C32" s="161" t="s">
        <v>57</v>
      </c>
      <c r="D32" s="165"/>
      <c r="E32" s="165"/>
      <c r="F32" s="165"/>
      <c r="G32" s="165"/>
      <c r="H32" s="165"/>
      <c r="I32" s="163" t="n">
        <v>32</v>
      </c>
      <c r="J32" s="163" t="n">
        <v>32</v>
      </c>
      <c r="K32" s="165"/>
      <c r="L32" s="164" t="n">
        <v>44</v>
      </c>
      <c r="M32" s="163" t="n">
        <v>44</v>
      </c>
      <c r="N32" s="162" t="n">
        <v>22</v>
      </c>
      <c r="O32" s="163" t="n">
        <v>22</v>
      </c>
      <c r="P32" s="165"/>
      <c r="Q32" s="165"/>
      <c r="R32" s="165"/>
      <c r="S32" s="165"/>
      <c r="T32" s="166" t="n">
        <v>196</v>
      </c>
    </row>
    <row r="33" customFormat="false" ht="15.75" hidden="false" customHeight="false" outlineLevel="0" collapsed="false">
      <c r="A33" s="160" t="n">
        <v>1.04</v>
      </c>
      <c r="B33" s="161" t="s">
        <v>106</v>
      </c>
      <c r="C33" s="161" t="s">
        <v>107</v>
      </c>
      <c r="D33" s="162" t="n">
        <v>44</v>
      </c>
      <c r="E33" s="163" t="n">
        <v>44</v>
      </c>
      <c r="F33" s="164" t="n">
        <v>44</v>
      </c>
      <c r="G33" s="164" t="n">
        <v>44</v>
      </c>
      <c r="H33" s="164" t="n">
        <v>44</v>
      </c>
      <c r="I33" s="163" t="n">
        <v>44</v>
      </c>
      <c r="J33" s="163" t="n">
        <v>44</v>
      </c>
      <c r="K33" s="163" t="n">
        <v>44</v>
      </c>
      <c r="L33" s="164" t="n">
        <v>44</v>
      </c>
      <c r="M33" s="163" t="n">
        <v>44</v>
      </c>
      <c r="N33" s="162" t="n">
        <v>88</v>
      </c>
      <c r="O33" s="163" t="n">
        <v>88</v>
      </c>
      <c r="P33" s="165"/>
      <c r="Q33" s="165"/>
      <c r="R33" s="165"/>
      <c r="S33" s="165"/>
      <c r="T33" s="166" t="n">
        <v>616</v>
      </c>
    </row>
    <row r="34" customFormat="false" ht="15.75" hidden="false" customHeight="false" outlineLevel="0" collapsed="false">
      <c r="A34" s="160" t="n">
        <v>1.05</v>
      </c>
      <c r="B34" s="161" t="s">
        <v>108</v>
      </c>
      <c r="C34" s="161" t="s">
        <v>63</v>
      </c>
      <c r="D34" s="165"/>
      <c r="E34" s="165"/>
      <c r="F34" s="165"/>
      <c r="G34" s="164" t="n">
        <v>44</v>
      </c>
      <c r="H34" s="164" t="n">
        <v>22</v>
      </c>
      <c r="I34" s="163" t="n">
        <v>22</v>
      </c>
      <c r="J34" s="163" t="n">
        <v>22</v>
      </c>
      <c r="K34" s="165"/>
      <c r="L34" s="165"/>
      <c r="M34" s="165"/>
      <c r="N34" s="162" t="n">
        <v>22</v>
      </c>
      <c r="O34" s="163" t="n">
        <v>22</v>
      </c>
      <c r="P34" s="165"/>
      <c r="Q34" s="165"/>
      <c r="R34" s="165"/>
      <c r="S34" s="165"/>
      <c r="T34" s="166" t="n">
        <v>154</v>
      </c>
    </row>
    <row r="35" customFormat="false" ht="15.75" hidden="false" customHeight="false" outlineLevel="0" collapsed="false">
      <c r="A35" s="160" t="n">
        <v>1.06</v>
      </c>
      <c r="B35" s="161" t="s">
        <v>62</v>
      </c>
      <c r="C35" s="161" t="s">
        <v>63</v>
      </c>
      <c r="D35" s="165"/>
      <c r="E35" s="165"/>
      <c r="F35" s="165"/>
      <c r="G35" s="165"/>
      <c r="H35" s="165"/>
      <c r="I35" s="165"/>
      <c r="J35" s="165"/>
      <c r="K35" s="163" t="n">
        <v>44</v>
      </c>
      <c r="L35" s="164" t="n">
        <v>44</v>
      </c>
      <c r="M35" s="163" t="n">
        <v>22</v>
      </c>
      <c r="N35" s="162" t="n">
        <v>22</v>
      </c>
      <c r="O35" s="163" t="n">
        <v>22</v>
      </c>
      <c r="P35" s="165"/>
      <c r="Q35" s="165"/>
      <c r="R35" s="165"/>
      <c r="S35" s="165"/>
      <c r="T35" s="166" t="n">
        <v>154</v>
      </c>
    </row>
    <row r="36" customFormat="false" ht="15.75" hidden="false" customHeight="false" outlineLevel="0" collapsed="false">
      <c r="A36" s="160" t="n">
        <v>1.07</v>
      </c>
      <c r="B36" s="161" t="s">
        <v>109</v>
      </c>
      <c r="C36" s="161" t="s">
        <v>95</v>
      </c>
      <c r="D36" s="162" t="n">
        <v>44</v>
      </c>
      <c r="E36" s="163" t="n">
        <v>44</v>
      </c>
      <c r="F36" s="164" t="n">
        <v>44</v>
      </c>
      <c r="G36" s="164" t="n">
        <v>88</v>
      </c>
      <c r="H36" s="164" t="n">
        <v>88</v>
      </c>
      <c r="I36" s="163" t="n">
        <v>88</v>
      </c>
      <c r="J36" s="163" t="n">
        <v>88</v>
      </c>
      <c r="K36" s="163" t="n">
        <v>88</v>
      </c>
      <c r="L36" s="164" t="n">
        <v>88</v>
      </c>
      <c r="M36" s="163" t="n">
        <v>88</v>
      </c>
      <c r="N36" s="162" t="n">
        <v>88</v>
      </c>
      <c r="O36" s="163" t="n">
        <v>88</v>
      </c>
      <c r="P36" s="163" t="n">
        <v>264</v>
      </c>
      <c r="Q36" s="163" t="n">
        <v>264</v>
      </c>
      <c r="R36" s="163" t="n">
        <v>264</v>
      </c>
      <c r="S36" s="163" t="n">
        <v>264</v>
      </c>
      <c r="T36" s="166" t="n">
        <v>1980</v>
      </c>
    </row>
  </sheetData>
  <mergeCells count="41">
    <mergeCell ref="A1:P1"/>
    <mergeCell ref="A2:P2"/>
    <mergeCell ref="A3:P3"/>
    <mergeCell ref="A4:C4"/>
    <mergeCell ref="D4:P4"/>
    <mergeCell ref="A5:C6"/>
    <mergeCell ref="D5:F5"/>
    <mergeCell ref="G5:J5"/>
    <mergeCell ref="K5:M5"/>
    <mergeCell ref="N5:O5"/>
    <mergeCell ref="P5:P6"/>
    <mergeCell ref="E6:F6"/>
    <mergeCell ref="H6:J6"/>
    <mergeCell ref="L6:M6"/>
    <mergeCell ref="N6:O6"/>
    <mergeCell ref="D7:F7"/>
    <mergeCell ref="G7:J7"/>
    <mergeCell ref="K7:M7"/>
    <mergeCell ref="N7:O7"/>
    <mergeCell ref="A23:T23"/>
    <mergeCell ref="A24:T24"/>
    <mergeCell ref="A25:T25"/>
    <mergeCell ref="A26:C26"/>
    <mergeCell ref="D26:T26"/>
    <mergeCell ref="A27:C28"/>
    <mergeCell ref="D27:F27"/>
    <mergeCell ref="G27:J27"/>
    <mergeCell ref="K27:M27"/>
    <mergeCell ref="N27:O27"/>
    <mergeCell ref="P27:S27"/>
    <mergeCell ref="T27:T28"/>
    <mergeCell ref="E28:F28"/>
    <mergeCell ref="H28:J28"/>
    <mergeCell ref="L28:M28"/>
    <mergeCell ref="N28:O28"/>
    <mergeCell ref="P28:S28"/>
    <mergeCell ref="D29:F29"/>
    <mergeCell ref="G29:J29"/>
    <mergeCell ref="K29:M29"/>
    <mergeCell ref="N29:O29"/>
    <mergeCell ref="P29:S29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U6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6015625" defaultRowHeight="15.75" zeroHeight="false" outlineLevelRow="0" outlineLevelCol="0"/>
  <cols>
    <col collapsed="false" customWidth="true" hidden="false" outlineLevel="0" max="1" min="1" style="0" width="5.13"/>
    <col collapsed="false" customWidth="true" hidden="false" outlineLevel="0" max="2" min="2" style="0" width="5.38"/>
    <col collapsed="false" customWidth="true" hidden="false" outlineLevel="0" max="3" min="3" style="0" width="11.38"/>
    <col collapsed="false" customWidth="true" hidden="false" outlineLevel="0" max="4" min="4" style="0" width="23.13"/>
    <col collapsed="false" customWidth="true" hidden="false" outlineLevel="0" max="5" min="5" style="0" width="7.13"/>
  </cols>
  <sheetData>
    <row r="1" customFormat="false" ht="15.75" hidden="false" customHeight="false" outlineLevel="0" collapsed="false">
      <c r="A1" s="167" t="s">
        <v>111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8"/>
      <c r="O1" s="168"/>
    </row>
    <row r="2" customFormat="false" ht="15.75" hidden="false" customHeight="true" outlineLevel="0" collapsed="false">
      <c r="A2" s="101" t="s">
        <v>1</v>
      </c>
      <c r="B2" s="101"/>
      <c r="C2" s="101"/>
      <c r="D2" s="101"/>
      <c r="E2" s="101"/>
      <c r="F2" s="169" t="s">
        <v>2</v>
      </c>
      <c r="G2" s="169"/>
      <c r="H2" s="169" t="s">
        <v>3</v>
      </c>
      <c r="I2" s="169" t="s">
        <v>112</v>
      </c>
      <c r="J2" s="101" t="s">
        <v>4</v>
      </c>
      <c r="K2" s="101" t="s">
        <v>5</v>
      </c>
      <c r="L2" s="101" t="s">
        <v>113</v>
      </c>
      <c r="M2" s="102" t="s">
        <v>8</v>
      </c>
      <c r="N2" s="102" t="s">
        <v>72</v>
      </c>
      <c r="O2" s="102" t="s">
        <v>10</v>
      </c>
    </row>
    <row r="3" customFormat="false" ht="15.75" hidden="false" customHeight="false" outlineLevel="0" collapsed="false">
      <c r="A3" s="101"/>
      <c r="B3" s="101"/>
      <c r="C3" s="101"/>
      <c r="D3" s="101"/>
      <c r="E3" s="101"/>
      <c r="F3" s="170" t="s">
        <v>11</v>
      </c>
      <c r="G3" s="170" t="s">
        <v>12</v>
      </c>
      <c r="H3" s="170" t="s">
        <v>13</v>
      </c>
      <c r="I3" s="170" t="s">
        <v>14</v>
      </c>
      <c r="J3" s="102" t="s">
        <v>114</v>
      </c>
      <c r="K3" s="102" t="s">
        <v>73</v>
      </c>
      <c r="L3" s="102" t="s">
        <v>17</v>
      </c>
      <c r="M3" s="102"/>
      <c r="N3" s="102"/>
      <c r="O3" s="102"/>
    </row>
    <row r="4" customFormat="false" ht="15.75" hidden="false" customHeight="true" outlineLevel="0" collapsed="false">
      <c r="A4" s="56" t="s">
        <v>18</v>
      </c>
      <c r="B4" s="56"/>
      <c r="C4" s="56"/>
      <c r="D4" s="56"/>
      <c r="E4" s="56"/>
      <c r="F4" s="171" t="n">
        <v>22</v>
      </c>
      <c r="G4" s="171" t="n">
        <v>22</v>
      </c>
      <c r="H4" s="171" t="n">
        <v>44</v>
      </c>
      <c r="I4" s="171" t="n">
        <v>44</v>
      </c>
      <c r="J4" s="103" t="n">
        <v>44</v>
      </c>
      <c r="K4" s="103" t="n">
        <v>44</v>
      </c>
      <c r="L4" s="103" t="n">
        <v>44</v>
      </c>
      <c r="M4" s="104" t="n">
        <f aca="false">SUM(F4:L4)</f>
        <v>264</v>
      </c>
      <c r="N4" s="105" t="n">
        <v>206.16</v>
      </c>
      <c r="O4" s="104" t="n">
        <f aca="false">SUM(N4*M4)</f>
        <v>54426.24</v>
      </c>
    </row>
    <row r="5" customFormat="false" ht="15.75" hidden="false" customHeight="false" outlineLevel="0" collapsed="false">
      <c r="A5" s="24" t="s">
        <v>19</v>
      </c>
      <c r="B5" s="24"/>
      <c r="C5" s="24"/>
      <c r="D5" s="24"/>
      <c r="E5" s="24"/>
      <c r="F5" s="171" t="n">
        <v>44</v>
      </c>
      <c r="G5" s="171" t="n">
        <v>88</v>
      </c>
      <c r="H5" s="171" t="n">
        <v>88</v>
      </c>
      <c r="I5" s="171" t="n">
        <v>132</v>
      </c>
      <c r="J5" s="103" t="n">
        <v>132</v>
      </c>
      <c r="K5" s="103" t="n">
        <v>132</v>
      </c>
      <c r="L5" s="103" t="n">
        <v>132</v>
      </c>
      <c r="M5" s="104" t="n">
        <f aca="false">SUM(F5:L5)</f>
        <v>748</v>
      </c>
      <c r="N5" s="105" t="n">
        <v>126.55</v>
      </c>
      <c r="O5" s="104" t="n">
        <f aca="false">SUM(N5*M5)</f>
        <v>94659.4</v>
      </c>
    </row>
    <row r="6" customFormat="false" ht="15.75" hidden="false" customHeight="false" outlineLevel="0" collapsed="false">
      <c r="A6" s="24" t="s">
        <v>20</v>
      </c>
      <c r="B6" s="24"/>
      <c r="C6" s="24"/>
      <c r="D6" s="24"/>
      <c r="E6" s="24"/>
      <c r="F6" s="171" t="n">
        <v>22</v>
      </c>
      <c r="G6" s="171" t="n">
        <v>22</v>
      </c>
      <c r="H6" s="171" t="n">
        <v>22</v>
      </c>
      <c r="I6" s="171" t="n">
        <v>44</v>
      </c>
      <c r="J6" s="103" t="n">
        <v>44</v>
      </c>
      <c r="K6" s="103" t="n">
        <v>44</v>
      </c>
      <c r="L6" s="103" t="n">
        <v>22</v>
      </c>
      <c r="M6" s="104" t="n">
        <f aca="false">SUM(F6:L6)</f>
        <v>220</v>
      </c>
      <c r="N6" s="105" t="n">
        <v>206.89</v>
      </c>
      <c r="O6" s="104" t="n">
        <f aca="false">SUM(N6*M6)</f>
        <v>45515.8</v>
      </c>
    </row>
    <row r="7" customFormat="false" ht="15.75" hidden="false" customHeight="false" outlineLevel="0" collapsed="false">
      <c r="A7" s="24" t="s">
        <v>21</v>
      </c>
      <c r="B7" s="24"/>
      <c r="C7" s="24"/>
      <c r="D7" s="24"/>
      <c r="E7" s="24"/>
      <c r="F7" s="172"/>
      <c r="G7" s="109"/>
      <c r="H7" s="172"/>
      <c r="I7" s="171" t="n">
        <v>44</v>
      </c>
      <c r="J7" s="103" t="n">
        <v>44</v>
      </c>
      <c r="K7" s="103" t="n">
        <v>44</v>
      </c>
      <c r="L7" s="109"/>
      <c r="M7" s="104" t="n">
        <f aca="false">SUM(F7:L7)</f>
        <v>132</v>
      </c>
      <c r="N7" s="105" t="n">
        <v>57.9</v>
      </c>
      <c r="O7" s="104" t="n">
        <f aca="false">SUM(N7*M7)</f>
        <v>7642.8</v>
      </c>
    </row>
    <row r="8" customFormat="false" ht="15.75" hidden="false" customHeight="false" outlineLevel="0" collapsed="false">
      <c r="A8" s="28" t="s">
        <v>22</v>
      </c>
      <c r="B8" s="28"/>
      <c r="C8" s="28"/>
      <c r="D8" s="28"/>
      <c r="E8" s="28"/>
      <c r="F8" s="172"/>
      <c r="G8" s="172"/>
      <c r="H8" s="173" t="n">
        <v>66</v>
      </c>
      <c r="I8" s="173" t="n">
        <v>44</v>
      </c>
      <c r="J8" s="114" t="n">
        <v>66</v>
      </c>
      <c r="K8" s="109"/>
      <c r="L8" s="109"/>
      <c r="M8" s="104" t="n">
        <f aca="false">SUM(F8:L8)</f>
        <v>176</v>
      </c>
      <c r="N8" s="105" t="n">
        <v>44.49</v>
      </c>
      <c r="O8" s="104" t="n">
        <f aca="false">SUM(N8*M8)</f>
        <v>7830.24</v>
      </c>
    </row>
    <row r="9" customFormat="false" ht="15.75" hidden="false" customHeight="false" outlineLevel="0" collapsed="false">
      <c r="A9" s="24" t="s">
        <v>23</v>
      </c>
      <c r="B9" s="24"/>
      <c r="C9" s="24"/>
      <c r="D9" s="24"/>
      <c r="E9" s="24"/>
      <c r="F9" s="171" t="n">
        <v>44</v>
      </c>
      <c r="G9" s="171" t="n">
        <v>88</v>
      </c>
      <c r="H9" s="171" t="n">
        <v>88</v>
      </c>
      <c r="I9" s="171" t="n">
        <v>132</v>
      </c>
      <c r="J9" s="103" t="n">
        <v>132</v>
      </c>
      <c r="K9" s="103" t="n">
        <v>132</v>
      </c>
      <c r="L9" s="103" t="n">
        <v>132</v>
      </c>
      <c r="M9" s="104" t="n">
        <f aca="false">SUM(F9:L9)</f>
        <v>748</v>
      </c>
      <c r="N9" s="105" t="n">
        <v>10.55</v>
      </c>
      <c r="O9" s="104" t="n">
        <f aca="false">SUM(N9*M9)</f>
        <v>7891.4</v>
      </c>
    </row>
    <row r="10" customFormat="false" ht="15.75" hidden="false" customHeight="false" outlineLevel="0" collapsed="false">
      <c r="A10" s="122" t="s">
        <v>24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3" t="n">
        <f aca="false">SUM(O4:O9)</f>
        <v>217965.88</v>
      </c>
    </row>
    <row r="13" customFormat="false" ht="15.75" hidden="false" customHeight="false" outlineLevel="0" collapsed="false">
      <c r="A13" s="174" t="s">
        <v>115</v>
      </c>
      <c r="B13" s="174"/>
      <c r="C13" s="174"/>
      <c r="D13" s="174"/>
      <c r="E13" s="174"/>
      <c r="F13" s="174"/>
      <c r="G13" s="174"/>
      <c r="H13" s="175" t="s">
        <v>116</v>
      </c>
      <c r="J13" s="176"/>
    </row>
    <row r="14" customFormat="false" ht="15.75" hidden="false" customHeight="false" outlineLevel="0" collapsed="false">
      <c r="A14" s="177"/>
      <c r="B14" s="178"/>
      <c r="C14" s="178"/>
      <c r="D14" s="179"/>
      <c r="E14" s="178"/>
      <c r="F14" s="178"/>
      <c r="G14" s="178"/>
      <c r="H14" s="176"/>
      <c r="I14" s="176"/>
      <c r="J14" s="176"/>
    </row>
    <row r="15" customFormat="false" ht="15.75" hidden="false" customHeight="false" outlineLevel="0" collapsed="false">
      <c r="A15" s="180"/>
      <c r="B15" s="181" t="s">
        <v>117</v>
      </c>
      <c r="C15" s="181" t="s">
        <v>118</v>
      </c>
      <c r="D15" s="182" t="s">
        <v>119</v>
      </c>
      <c r="E15" s="181" t="s">
        <v>120</v>
      </c>
      <c r="F15" s="181" t="s">
        <v>121</v>
      </c>
      <c r="G15" s="181" t="s">
        <v>84</v>
      </c>
      <c r="H15" s="176"/>
      <c r="I15" s="176"/>
      <c r="J15" s="176"/>
    </row>
    <row r="16" customFormat="false" ht="15.75" hidden="false" customHeight="false" outlineLevel="0" collapsed="false">
      <c r="A16" s="183" t="n">
        <v>44927</v>
      </c>
      <c r="B16" s="184" t="s">
        <v>122</v>
      </c>
      <c r="C16" s="184" t="s">
        <v>123</v>
      </c>
      <c r="D16" s="185" t="s">
        <v>124</v>
      </c>
      <c r="E16" s="105" t="n">
        <f aca="false">M4</f>
        <v>264</v>
      </c>
      <c r="F16" s="105" t="n">
        <v>206.16</v>
      </c>
      <c r="G16" s="105" t="n">
        <f aca="false">SUM(F16*E16)</f>
        <v>54426.24</v>
      </c>
      <c r="H16" s="176"/>
      <c r="I16" s="176"/>
      <c r="J16" s="176"/>
    </row>
    <row r="17" customFormat="false" ht="15.75" hidden="false" customHeight="false" outlineLevel="0" collapsed="false">
      <c r="A17" s="183" t="n">
        <v>44958</v>
      </c>
      <c r="B17" s="184" t="s">
        <v>122</v>
      </c>
      <c r="C17" s="184" t="s">
        <v>125</v>
      </c>
      <c r="D17" s="185" t="s">
        <v>126</v>
      </c>
      <c r="E17" s="105" t="n">
        <f aca="false">M5</f>
        <v>748</v>
      </c>
      <c r="F17" s="105" t="n">
        <v>126.55</v>
      </c>
      <c r="G17" s="105" t="n">
        <f aca="false">SUM(F17*E17)</f>
        <v>94659.4</v>
      </c>
      <c r="H17" s="176"/>
      <c r="I17" s="176"/>
      <c r="J17" s="176"/>
    </row>
    <row r="18" customFormat="false" ht="15.75" hidden="false" customHeight="false" outlineLevel="0" collapsed="false">
      <c r="A18" s="183" t="n">
        <v>44986</v>
      </c>
      <c r="B18" s="184" t="s">
        <v>122</v>
      </c>
      <c r="C18" s="184" t="n">
        <v>1985</v>
      </c>
      <c r="D18" s="185" t="s">
        <v>127</v>
      </c>
      <c r="E18" s="105" t="n">
        <f aca="false">M6</f>
        <v>220</v>
      </c>
      <c r="F18" s="105" t="n">
        <v>206.89</v>
      </c>
      <c r="G18" s="105" t="n">
        <f aca="false">SUM(F18*E18)</f>
        <v>45515.8</v>
      </c>
      <c r="H18" s="176"/>
      <c r="I18" s="176"/>
      <c r="J18" s="176"/>
    </row>
    <row r="19" customFormat="false" ht="15.75" hidden="false" customHeight="false" outlineLevel="0" collapsed="false">
      <c r="A19" s="183" t="n">
        <v>45047</v>
      </c>
      <c r="B19" s="184" t="s">
        <v>122</v>
      </c>
      <c r="C19" s="184" t="s">
        <v>128</v>
      </c>
      <c r="D19" s="185" t="s">
        <v>129</v>
      </c>
      <c r="E19" s="105" t="n">
        <f aca="false">M8</f>
        <v>176</v>
      </c>
      <c r="F19" s="105" t="n">
        <v>44.49</v>
      </c>
      <c r="G19" s="105" t="n">
        <f aca="false">SUM(F19*E19)</f>
        <v>7830.24</v>
      </c>
      <c r="H19" s="176"/>
      <c r="I19" s="176"/>
      <c r="J19" s="176"/>
    </row>
    <row r="20" customFormat="false" ht="15.75" hidden="false" customHeight="false" outlineLevel="0" collapsed="false">
      <c r="A20" s="183" t="n">
        <v>45078</v>
      </c>
      <c r="B20" s="184" t="s">
        <v>122</v>
      </c>
      <c r="C20" s="184" t="n">
        <v>6915</v>
      </c>
      <c r="D20" s="185" t="s">
        <v>130</v>
      </c>
      <c r="E20" s="105" t="n">
        <f aca="false">M7</f>
        <v>132</v>
      </c>
      <c r="F20" s="105" t="n">
        <v>57.9</v>
      </c>
      <c r="G20" s="105" t="n">
        <f aca="false">SUM(F20*E20)</f>
        <v>7642.8</v>
      </c>
      <c r="H20" s="176"/>
      <c r="I20" s="176"/>
      <c r="J20" s="176"/>
    </row>
    <row r="21" customFormat="false" ht="15.75" hidden="false" customHeight="false" outlineLevel="0" collapsed="false">
      <c r="A21" s="183" t="n">
        <v>45108</v>
      </c>
      <c r="B21" s="184" t="s">
        <v>122</v>
      </c>
      <c r="C21" s="184" t="s">
        <v>64</v>
      </c>
      <c r="D21" s="185" t="s">
        <v>131</v>
      </c>
      <c r="E21" s="105" t="n">
        <f aca="false">M9</f>
        <v>748</v>
      </c>
      <c r="F21" s="105" t="n">
        <v>10.55</v>
      </c>
      <c r="G21" s="105" t="n">
        <f aca="false">SUM(F21*E21)</f>
        <v>7891.4</v>
      </c>
      <c r="H21" s="176"/>
      <c r="I21" s="176"/>
      <c r="J21" s="176"/>
    </row>
    <row r="22" customFormat="false" ht="15.75" hidden="false" customHeight="false" outlineLevel="0" collapsed="false">
      <c r="A22" s="186" t="s">
        <v>132</v>
      </c>
      <c r="B22" s="186"/>
      <c r="C22" s="186"/>
      <c r="D22" s="186"/>
      <c r="E22" s="186"/>
      <c r="F22" s="186"/>
      <c r="G22" s="187" t="n">
        <f aca="false">SUM(G16:G21)</f>
        <v>217965.88</v>
      </c>
      <c r="H22" s="176"/>
      <c r="I22" s="176" t="n">
        <f aca="false">SUM(G22:G23)</f>
        <v>260556.413</v>
      </c>
      <c r="J22" s="176"/>
    </row>
    <row r="23" customFormat="false" ht="15.75" hidden="false" customHeight="false" outlineLevel="0" collapsed="false">
      <c r="A23" s="188" t="s">
        <v>133</v>
      </c>
      <c r="B23" s="188"/>
      <c r="C23" s="189" t="n">
        <f aca="false">E34</f>
        <v>19.54</v>
      </c>
      <c r="D23" s="190"/>
      <c r="E23" s="190"/>
      <c r="F23" s="190"/>
      <c r="G23" s="191" t="n">
        <f aca="false">SUM(G22/100*C23)</f>
        <v>42590.53295</v>
      </c>
      <c r="H23" s="176"/>
      <c r="I23" s="192"/>
      <c r="J23" s="176"/>
    </row>
    <row r="24" customFormat="false" ht="15.75" hidden="false" customHeight="false" outlineLevel="0" collapsed="false">
      <c r="A24" s="188" t="s">
        <v>134</v>
      </c>
      <c r="B24" s="188"/>
      <c r="C24" s="188"/>
      <c r="D24" s="188"/>
      <c r="E24" s="188"/>
      <c r="F24" s="188"/>
      <c r="G24" s="193" t="n">
        <f aca="false">ROUND(I22,2)</f>
        <v>260556.41</v>
      </c>
      <c r="H24" s="176"/>
      <c r="I24" s="176"/>
      <c r="J24" s="176"/>
      <c r="K24" s="194"/>
      <c r="L24" s="195" t="s">
        <v>135</v>
      </c>
      <c r="M24" s="194"/>
      <c r="N24" s="194"/>
      <c r="O24" s="194"/>
      <c r="P24" s="194"/>
      <c r="Q24" s="194"/>
      <c r="R24" s="194"/>
      <c r="S24" s="194"/>
      <c r="T24" s="194"/>
      <c r="U24" s="194"/>
    </row>
    <row r="25" customFormat="false" ht="15.75" hidden="false" customHeight="false" outlineLevel="0" collapsed="false">
      <c r="D25" s="196"/>
      <c r="H25" s="176"/>
      <c r="I25" s="176"/>
      <c r="J25" s="176"/>
      <c r="K25" s="195" t="s">
        <v>136</v>
      </c>
      <c r="L25" s="194"/>
      <c r="M25" s="194"/>
      <c r="N25" s="194"/>
      <c r="O25" s="194"/>
      <c r="P25" s="194"/>
      <c r="Q25" s="194"/>
      <c r="R25" s="194"/>
      <c r="S25" s="194"/>
      <c r="T25" s="194"/>
      <c r="U25" s="194"/>
    </row>
    <row r="26" customFormat="false" ht="15.75" hidden="false" customHeight="false" outlineLevel="0" collapsed="false">
      <c r="H26" s="176"/>
      <c r="I26" s="176"/>
      <c r="J26" s="176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</row>
    <row r="27" customFormat="false" ht="15.75" hidden="false" customHeight="false" outlineLevel="0" collapsed="false">
      <c r="C27" s="197" t="s">
        <v>137</v>
      </c>
      <c r="D27" s="197"/>
      <c r="E27" s="198" t="s">
        <v>138</v>
      </c>
      <c r="F27" s="198" t="s">
        <v>139</v>
      </c>
      <c r="H27" s="198" t="s">
        <v>140</v>
      </c>
      <c r="I27" s="198" t="s">
        <v>141</v>
      </c>
      <c r="K27" s="199" t="n">
        <f aca="false">1+F28+F29+F30</f>
        <v>1.04</v>
      </c>
      <c r="L27" s="199" t="n">
        <f aca="false">1+E31</f>
        <v>1</v>
      </c>
      <c r="M27" s="199" t="n">
        <f aca="false">1+F32</f>
        <v>1.05</v>
      </c>
      <c r="N27" s="194"/>
      <c r="O27" s="199" t="n">
        <f aca="false">K27*L27*M27</f>
        <v>1.092</v>
      </c>
      <c r="P27" s="194"/>
      <c r="Q27" s="194" t="n">
        <f aca="false">O27/O28</f>
        <v>1.195402299</v>
      </c>
      <c r="R27" s="194" t="n">
        <f aca="false">Q27-1</f>
        <v>0.1954022989</v>
      </c>
      <c r="S27" s="194" t="n">
        <f aca="false">R27*100</f>
        <v>19.54022989</v>
      </c>
      <c r="T27" s="194"/>
      <c r="U27" s="194" t="n">
        <f aca="false">ROUND(S27,2)</f>
        <v>19.54</v>
      </c>
    </row>
    <row r="28" customFormat="false" ht="15.75" hidden="false" customHeight="false" outlineLevel="0" collapsed="false">
      <c r="C28" s="200" t="s">
        <v>142</v>
      </c>
      <c r="D28" s="103" t="s">
        <v>143</v>
      </c>
      <c r="E28" s="200" t="n">
        <v>4</v>
      </c>
      <c r="F28" s="201" t="n">
        <f aca="false">E28/100</f>
        <v>0.04</v>
      </c>
      <c r="H28" s="103" t="s">
        <v>144</v>
      </c>
      <c r="I28" s="103" t="n">
        <v>0.65</v>
      </c>
      <c r="K28" s="194"/>
      <c r="L28" s="195" t="n">
        <f aca="false">1-F33</f>
        <v>0.9135</v>
      </c>
      <c r="M28" s="194"/>
      <c r="N28" s="194"/>
      <c r="O28" s="194" t="n">
        <f aca="false">L28</f>
        <v>0.9135</v>
      </c>
      <c r="P28" s="194"/>
      <c r="Q28" s="194"/>
      <c r="R28" s="194"/>
      <c r="S28" s="194"/>
      <c r="T28" s="194"/>
      <c r="U28" s="194"/>
    </row>
    <row r="29" customFormat="false" ht="15.75" hidden="false" customHeight="false" outlineLevel="0" collapsed="false">
      <c r="C29" s="200" t="s">
        <v>145</v>
      </c>
      <c r="D29" s="103" t="s">
        <v>146</v>
      </c>
      <c r="E29" s="200" t="n">
        <v>0</v>
      </c>
      <c r="F29" s="201" t="n">
        <f aca="false">E29/100</f>
        <v>0</v>
      </c>
      <c r="H29" s="103" t="s">
        <v>147</v>
      </c>
      <c r="I29" s="103" t="n">
        <v>3</v>
      </c>
    </row>
    <row r="30" customFormat="false" ht="15.75" hidden="false" customHeight="false" outlineLevel="0" collapsed="false">
      <c r="C30" s="200" t="s">
        <v>148</v>
      </c>
      <c r="D30" s="103" t="s">
        <v>149</v>
      </c>
      <c r="E30" s="200" t="n">
        <v>0</v>
      </c>
      <c r="F30" s="201" t="n">
        <f aca="false">E30/100</f>
        <v>0</v>
      </c>
      <c r="H30" s="103" t="s">
        <v>150</v>
      </c>
      <c r="I30" s="103" t="n">
        <v>3</v>
      </c>
    </row>
    <row r="31" customFormat="false" ht="15.75" hidden="false" customHeight="false" outlineLevel="0" collapsed="false">
      <c r="C31" s="200" t="s">
        <v>151</v>
      </c>
      <c r="D31" s="103" t="s">
        <v>152</v>
      </c>
      <c r="E31" s="200" t="n">
        <v>0</v>
      </c>
      <c r="F31" s="201" t="n">
        <f aca="false">E31/100</f>
        <v>0</v>
      </c>
      <c r="H31" s="103" t="s">
        <v>153</v>
      </c>
      <c r="I31" s="103" t="n">
        <v>2</v>
      </c>
    </row>
    <row r="32" customFormat="false" ht="15.75" hidden="false" customHeight="false" outlineLevel="0" collapsed="false">
      <c r="C32" s="200" t="s">
        <v>154</v>
      </c>
      <c r="D32" s="103" t="s">
        <v>155</v>
      </c>
      <c r="E32" s="200" t="n">
        <v>5</v>
      </c>
      <c r="F32" s="201" t="n">
        <f aca="false">E32/100</f>
        <v>0.05</v>
      </c>
      <c r="H32" s="202" t="s">
        <v>84</v>
      </c>
      <c r="I32" s="123" t="n">
        <f aca="false">SUM(I28:I31)</f>
        <v>8.65</v>
      </c>
    </row>
    <row r="33" customFormat="false" ht="15.75" hidden="false" customHeight="false" outlineLevel="0" collapsed="false">
      <c r="C33" s="200" t="s">
        <v>156</v>
      </c>
      <c r="D33" s="203" t="s">
        <v>157</v>
      </c>
      <c r="E33" s="200" t="n">
        <f aca="false">I32</f>
        <v>8.65</v>
      </c>
      <c r="F33" s="201" t="n">
        <f aca="false">E33/100</f>
        <v>0.0865</v>
      </c>
    </row>
    <row r="34" customFormat="false" ht="15.75" hidden="false" customHeight="false" outlineLevel="0" collapsed="false">
      <c r="C34" s="122" t="s">
        <v>158</v>
      </c>
      <c r="D34" s="122"/>
      <c r="E34" s="204" t="n">
        <f aca="false">U27</f>
        <v>19.54</v>
      </c>
      <c r="F34" s="202" t="s">
        <v>141</v>
      </c>
    </row>
    <row r="36" customFormat="false" ht="15.75" hidden="false" customHeight="true" outlineLevel="0" collapsed="false">
      <c r="A36" s="10" t="s">
        <v>159</v>
      </c>
      <c r="B36" s="10"/>
      <c r="C36" s="10"/>
      <c r="D36" s="10"/>
      <c r="E36" s="10"/>
      <c r="F36" s="10"/>
      <c r="G36" s="10"/>
      <c r="H36" s="10"/>
      <c r="I36" s="10"/>
    </row>
    <row r="42" customFormat="false" ht="15.75" hidden="false" customHeight="false" outlineLevel="0" collapsed="false">
      <c r="A42" s="205" t="s">
        <v>160</v>
      </c>
      <c r="B42" s="205"/>
      <c r="C42" s="205"/>
      <c r="D42" s="205"/>
      <c r="E42" s="205"/>
      <c r="F42" s="205"/>
      <c r="G42" s="205"/>
      <c r="I42" s="175" t="s">
        <v>161</v>
      </c>
    </row>
    <row r="43" customFormat="false" ht="15.75" hidden="false" customHeight="false" outlineLevel="0" collapsed="false">
      <c r="D43" s="196"/>
    </row>
    <row r="44" customFormat="false" ht="15.75" hidden="false" customHeight="false" outlineLevel="0" collapsed="false">
      <c r="A44" s="206"/>
      <c r="B44" s="207" t="s">
        <v>117</v>
      </c>
      <c r="C44" s="207" t="s">
        <v>118</v>
      </c>
      <c r="D44" s="208" t="s">
        <v>119</v>
      </c>
      <c r="E44" s="207" t="s">
        <v>120</v>
      </c>
      <c r="F44" s="207" t="s">
        <v>121</v>
      </c>
      <c r="G44" s="207" t="s">
        <v>84</v>
      </c>
    </row>
    <row r="45" customFormat="false" ht="15.75" hidden="false" customHeight="false" outlineLevel="0" collapsed="false">
      <c r="A45" s="183" t="n">
        <v>44927</v>
      </c>
      <c r="B45" s="184" t="s">
        <v>122</v>
      </c>
      <c r="C45" s="184" t="s">
        <v>54</v>
      </c>
      <c r="D45" s="185" t="s">
        <v>124</v>
      </c>
      <c r="E45" s="105" t="n">
        <f aca="false">E16</f>
        <v>264</v>
      </c>
      <c r="F45" s="105" t="n">
        <v>237.93</v>
      </c>
      <c r="G45" s="105" t="n">
        <f aca="false">SUM(F45*E45)</f>
        <v>62813.52</v>
      </c>
    </row>
    <row r="46" customFormat="false" ht="15.75" hidden="false" customHeight="false" outlineLevel="0" collapsed="false">
      <c r="A46" s="183" t="n">
        <v>44958</v>
      </c>
      <c r="B46" s="184" t="s">
        <v>122</v>
      </c>
      <c r="C46" s="184" t="s">
        <v>56</v>
      </c>
      <c r="D46" s="185" t="s">
        <v>126</v>
      </c>
      <c r="E46" s="105" t="n">
        <f aca="false">E17</f>
        <v>748</v>
      </c>
      <c r="F46" s="105" t="n">
        <v>146.04</v>
      </c>
      <c r="G46" s="105" t="n">
        <f aca="false">SUM(F46*E46)</f>
        <v>109237.92</v>
      </c>
    </row>
    <row r="47" customFormat="false" ht="15.75" hidden="false" customHeight="false" outlineLevel="0" collapsed="false">
      <c r="A47" s="183" t="n">
        <v>44986</v>
      </c>
      <c r="B47" s="184" t="s">
        <v>122</v>
      </c>
      <c r="C47" s="184" t="n">
        <v>1985</v>
      </c>
      <c r="D47" s="185" t="s">
        <v>127</v>
      </c>
      <c r="E47" s="105" t="n">
        <f aca="false">E18</f>
        <v>220</v>
      </c>
      <c r="F47" s="105" t="n">
        <v>206.89</v>
      </c>
      <c r="G47" s="105" t="n">
        <f aca="false">SUM(F47*E47)</f>
        <v>45515.8</v>
      </c>
    </row>
    <row r="48" customFormat="false" ht="15.75" hidden="false" customHeight="false" outlineLevel="0" collapsed="false">
      <c r="A48" s="183" t="n">
        <v>45047</v>
      </c>
      <c r="B48" s="184" t="s">
        <v>122</v>
      </c>
      <c r="C48" s="184" t="s">
        <v>83</v>
      </c>
      <c r="D48" s="185" t="s">
        <v>129</v>
      </c>
      <c r="E48" s="105" t="n">
        <f aca="false">E19</f>
        <v>176</v>
      </c>
      <c r="F48" s="105" t="n">
        <v>44.49</v>
      </c>
      <c r="G48" s="105" t="n">
        <f aca="false">SUM(F48*E48)</f>
        <v>7830.24</v>
      </c>
    </row>
    <row r="49" customFormat="false" ht="15.75" hidden="false" customHeight="false" outlineLevel="0" collapsed="false">
      <c r="A49" s="183" t="n">
        <v>45078</v>
      </c>
      <c r="B49" s="184" t="s">
        <v>122</v>
      </c>
      <c r="C49" s="184" t="n">
        <v>6915</v>
      </c>
      <c r="D49" s="185" t="s">
        <v>130</v>
      </c>
      <c r="E49" s="105" t="n">
        <f aca="false">E20</f>
        <v>132</v>
      </c>
      <c r="F49" s="105" t="n">
        <v>57.9</v>
      </c>
      <c r="G49" s="105" t="n">
        <f aca="false">SUM(F49*E49)</f>
        <v>7642.8</v>
      </c>
    </row>
    <row r="50" customFormat="false" ht="15.75" hidden="false" customHeight="false" outlineLevel="0" collapsed="false">
      <c r="A50" s="183" t="n">
        <v>45108</v>
      </c>
      <c r="B50" s="184" t="s">
        <v>122</v>
      </c>
      <c r="C50" s="184" t="s">
        <v>162</v>
      </c>
      <c r="D50" s="185" t="s">
        <v>131</v>
      </c>
      <c r="E50" s="105" t="n">
        <f aca="false">E21</f>
        <v>748</v>
      </c>
      <c r="F50" s="105" t="n">
        <v>12.17</v>
      </c>
      <c r="G50" s="105" t="n">
        <f aca="false">SUM(F50*E50)</f>
        <v>9103.16</v>
      </c>
    </row>
    <row r="51" customFormat="false" ht="15.75" hidden="false" customHeight="false" outlineLevel="0" collapsed="false">
      <c r="A51" s="209"/>
      <c r="B51" s="209"/>
      <c r="C51" s="209"/>
      <c r="D51" s="209"/>
      <c r="E51" s="209"/>
      <c r="F51" s="186" t="s">
        <v>132</v>
      </c>
      <c r="G51" s="187" t="n">
        <f aca="false">SUM(G45:G50)</f>
        <v>242143.44</v>
      </c>
    </row>
    <row r="52" customFormat="false" ht="15.75" hidden="false" customHeight="false" outlineLevel="0" collapsed="false">
      <c r="A52" s="210" t="s">
        <v>133</v>
      </c>
      <c r="B52" s="210"/>
      <c r="C52" s="211" t="n">
        <f aca="false">U27</f>
        <v>19.54</v>
      </c>
      <c r="D52" s="190"/>
      <c r="E52" s="190"/>
      <c r="F52" s="190"/>
      <c r="G52" s="191" t="n">
        <f aca="false">G51/100*C52</f>
        <v>47314.82818</v>
      </c>
    </row>
    <row r="53" customFormat="false" ht="15.75" hidden="false" customHeight="false" outlineLevel="0" collapsed="false">
      <c r="A53" s="209"/>
      <c r="B53" s="209"/>
      <c r="C53" s="209"/>
      <c r="D53" s="209"/>
      <c r="E53" s="188" t="s">
        <v>134</v>
      </c>
      <c r="F53" s="188"/>
      <c r="G53" s="193" t="n">
        <f aca="false">SUM(G51:G52)</f>
        <v>289458.2682</v>
      </c>
    </row>
    <row r="54" customFormat="false" ht="15.75" hidden="false" customHeight="false" outlineLevel="0" collapsed="false">
      <c r="D54" s="196"/>
    </row>
    <row r="56" customFormat="false" ht="15.75" hidden="false" customHeight="false" outlineLevel="0" collapsed="false">
      <c r="C56" s="212" t="s">
        <v>137</v>
      </c>
      <c r="D56" s="212"/>
      <c r="E56" s="213" t="s">
        <v>138</v>
      </c>
      <c r="F56" s="213" t="s">
        <v>139</v>
      </c>
      <c r="H56" s="213" t="s">
        <v>140</v>
      </c>
      <c r="I56" s="213" t="s">
        <v>141</v>
      </c>
    </row>
    <row r="57" customFormat="false" ht="15.75" hidden="false" customHeight="false" outlineLevel="0" collapsed="false">
      <c r="C57" s="200" t="s">
        <v>142</v>
      </c>
      <c r="D57" s="103" t="s">
        <v>143</v>
      </c>
      <c r="E57" s="200" t="n">
        <v>4</v>
      </c>
      <c r="F57" s="201" t="n">
        <f aca="false">E57/100</f>
        <v>0.04</v>
      </c>
      <c r="H57" s="103" t="s">
        <v>144</v>
      </c>
      <c r="I57" s="103" t="n">
        <v>0.65</v>
      </c>
    </row>
    <row r="58" customFormat="false" ht="15.75" hidden="false" customHeight="false" outlineLevel="0" collapsed="false">
      <c r="C58" s="200" t="s">
        <v>145</v>
      </c>
      <c r="D58" s="103" t="s">
        <v>146</v>
      </c>
      <c r="E58" s="200" t="n">
        <v>0</v>
      </c>
      <c r="F58" s="201" t="n">
        <f aca="false">E58/100</f>
        <v>0</v>
      </c>
      <c r="H58" s="103" t="s">
        <v>147</v>
      </c>
      <c r="I58" s="103" t="n">
        <v>3</v>
      </c>
    </row>
    <row r="59" customFormat="false" ht="15.75" hidden="false" customHeight="false" outlineLevel="0" collapsed="false">
      <c r="C59" s="200" t="s">
        <v>148</v>
      </c>
      <c r="D59" s="103" t="s">
        <v>149</v>
      </c>
      <c r="E59" s="200" t="n">
        <v>0</v>
      </c>
      <c r="F59" s="201" t="n">
        <f aca="false">E59/100</f>
        <v>0</v>
      </c>
      <c r="H59" s="103" t="s">
        <v>150</v>
      </c>
      <c r="I59" s="103" t="n">
        <v>3</v>
      </c>
    </row>
    <row r="60" customFormat="false" ht="15.75" hidden="false" customHeight="false" outlineLevel="0" collapsed="false">
      <c r="C60" s="200" t="s">
        <v>151</v>
      </c>
      <c r="D60" s="103" t="s">
        <v>152</v>
      </c>
      <c r="E60" s="200" t="n">
        <v>0</v>
      </c>
      <c r="F60" s="201" t="n">
        <f aca="false">E60/100</f>
        <v>0</v>
      </c>
      <c r="H60" s="103" t="s">
        <v>153</v>
      </c>
      <c r="I60" s="103" t="n">
        <v>2</v>
      </c>
    </row>
    <row r="61" customFormat="false" ht="15.75" hidden="false" customHeight="false" outlineLevel="0" collapsed="false">
      <c r="C61" s="200" t="s">
        <v>154</v>
      </c>
      <c r="D61" s="103" t="s">
        <v>155</v>
      </c>
      <c r="E61" s="200" t="n">
        <v>5</v>
      </c>
      <c r="F61" s="201" t="n">
        <f aca="false">E61/100</f>
        <v>0.05</v>
      </c>
      <c r="H61" s="202" t="s">
        <v>84</v>
      </c>
      <c r="I61" s="123" t="n">
        <f aca="false">SUM(I57:I60)</f>
        <v>8.65</v>
      </c>
    </row>
    <row r="62" customFormat="false" ht="15.75" hidden="false" customHeight="false" outlineLevel="0" collapsed="false">
      <c r="C62" s="200" t="s">
        <v>156</v>
      </c>
      <c r="D62" s="203" t="s">
        <v>157</v>
      </c>
      <c r="E62" s="200" t="n">
        <f aca="false">I61</f>
        <v>8.65</v>
      </c>
      <c r="F62" s="201" t="n">
        <f aca="false">E62/100</f>
        <v>0.0865</v>
      </c>
    </row>
    <row r="63" customFormat="false" ht="15.75" hidden="false" customHeight="false" outlineLevel="0" collapsed="false">
      <c r="C63" s="122" t="s">
        <v>158</v>
      </c>
      <c r="D63" s="122"/>
      <c r="E63" s="204" t="n">
        <f aca="false">U23</f>
        <v>0</v>
      </c>
      <c r="F63" s="202" t="s">
        <v>141</v>
      </c>
    </row>
    <row r="64" customFormat="false" ht="15.75" hidden="false" customHeight="false" outlineLevel="0" collapsed="false">
      <c r="D64" s="196"/>
    </row>
    <row r="65" customFormat="false" ht="15.75" hidden="false" customHeight="true" outlineLevel="0" collapsed="false">
      <c r="A65" s="10" t="s">
        <v>159</v>
      </c>
      <c r="B65" s="10"/>
      <c r="C65" s="10"/>
      <c r="D65" s="10"/>
      <c r="E65" s="10"/>
      <c r="F65" s="10"/>
      <c r="G65" s="10"/>
      <c r="H65" s="10"/>
      <c r="I65" s="10"/>
    </row>
    <row r="66" customFormat="false" ht="15.75" hidden="false" customHeight="false" outlineLevel="0" collapsed="false">
      <c r="D66" s="196"/>
    </row>
    <row r="67" customFormat="false" ht="15.75" hidden="false" customHeight="false" outlineLevel="0" collapsed="false">
      <c r="D67" s="196"/>
    </row>
    <row r="68" customFormat="false" ht="15.75" hidden="false" customHeight="false" outlineLevel="0" collapsed="false">
      <c r="D68" s="196"/>
    </row>
  </sheetData>
  <mergeCells count="30">
    <mergeCell ref="A1:M1"/>
    <mergeCell ref="A2:E3"/>
    <mergeCell ref="F2:G2"/>
    <mergeCell ref="M2:M3"/>
    <mergeCell ref="N2:N3"/>
    <mergeCell ref="O2:O3"/>
    <mergeCell ref="A4:E4"/>
    <mergeCell ref="A5:E5"/>
    <mergeCell ref="A6:E6"/>
    <mergeCell ref="A7:E7"/>
    <mergeCell ref="A8:E8"/>
    <mergeCell ref="A9:E9"/>
    <mergeCell ref="A10:N10"/>
    <mergeCell ref="A13:G13"/>
    <mergeCell ref="A22:F22"/>
    <mergeCell ref="A23:B23"/>
    <mergeCell ref="D23:F23"/>
    <mergeCell ref="A24:F24"/>
    <mergeCell ref="C27:D27"/>
    <mergeCell ref="C34:D34"/>
    <mergeCell ref="A36:I36"/>
    <mergeCell ref="A42:G42"/>
    <mergeCell ref="A51:E51"/>
    <mergeCell ref="A52:B52"/>
    <mergeCell ref="D52:F52"/>
    <mergeCell ref="A53:D53"/>
    <mergeCell ref="E53:F53"/>
    <mergeCell ref="C56:D56"/>
    <mergeCell ref="C63:D63"/>
    <mergeCell ref="A65:I65"/>
  </mergeCells>
  <printOptions headings="false" gridLines="true" gridLinesSet="true" horizontalCentered="true" verticalCentered="false"/>
  <pageMargins left="0.25" right="0.25" top="0.75" bottom="0.75" header="0.511805555555555" footer="0.511805555555555"/>
  <pageSetup paperSize="9" scale="100" fitToWidth="1" fitToHeight="1" pageOrder="overThenDown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O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6015625" defaultRowHeight="15.75" zeroHeight="false" outlineLevelRow="0" outlineLevelCol="0"/>
  <cols>
    <col collapsed="false" customWidth="true" hidden="false" outlineLevel="0" max="1" min="1" style="0" width="3.5"/>
    <col collapsed="false" customWidth="true" hidden="false" outlineLevel="0" max="2" min="2" style="0" width="23.75"/>
    <col collapsed="false" customWidth="true" hidden="false" outlineLevel="0" max="6" min="3" style="0" width="7.38"/>
    <col collapsed="false" customWidth="true" hidden="false" outlineLevel="0" max="7" min="7" style="0" width="10.12"/>
    <col collapsed="false" customWidth="true" hidden="false" outlineLevel="0" max="9" min="8" style="0" width="8.38"/>
    <col collapsed="false" customWidth="true" hidden="false" outlineLevel="0" max="12" min="10" style="0" width="6.38"/>
    <col collapsed="false" customWidth="true" hidden="false" outlineLevel="0" max="13" min="13" style="0" width="9"/>
    <col collapsed="false" customWidth="true" hidden="false" outlineLevel="0" max="14" min="14" style="0" width="3.5"/>
    <col collapsed="false" customWidth="true" hidden="false" outlineLevel="0" max="15" min="15" style="0" width="8.13"/>
  </cols>
  <sheetData>
    <row r="1" customFormat="false" ht="15.75" hidden="false" customHeight="true" outlineLevel="0" collapsed="false">
      <c r="A1" s="214" t="s">
        <v>163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5"/>
      <c r="O1" s="215"/>
    </row>
    <row r="2" customFormat="false" ht="15.75" hidden="false" customHeight="true" outlineLevel="0" collapsed="false">
      <c r="A2" s="214" t="s">
        <v>164</v>
      </c>
      <c r="B2" s="214" t="s">
        <v>165</v>
      </c>
      <c r="C2" s="214" t="s">
        <v>166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5"/>
      <c r="O2" s="215"/>
    </row>
    <row r="3" customFormat="false" ht="15.75" hidden="false" customHeight="true" outlineLevel="0" collapsed="false">
      <c r="A3" s="216"/>
      <c r="B3" s="216"/>
      <c r="C3" s="214" t="s">
        <v>167</v>
      </c>
      <c r="D3" s="214"/>
      <c r="E3" s="214"/>
      <c r="F3" s="214"/>
      <c r="G3" s="217" t="s">
        <v>168</v>
      </c>
      <c r="H3" s="217"/>
      <c r="I3" s="217"/>
      <c r="J3" s="214" t="s">
        <v>169</v>
      </c>
      <c r="K3" s="214"/>
      <c r="L3" s="214"/>
      <c r="M3" s="217" t="s">
        <v>170</v>
      </c>
      <c r="N3" s="215"/>
      <c r="O3" s="215"/>
    </row>
    <row r="4" customFormat="false" ht="15.75" hidden="false" customHeight="false" outlineLevel="0" collapsed="false">
      <c r="A4" s="216"/>
      <c r="B4" s="216"/>
      <c r="C4" s="217" t="s">
        <v>171</v>
      </c>
      <c r="D4" s="214" t="s">
        <v>172</v>
      </c>
      <c r="E4" s="214" t="s">
        <v>173</v>
      </c>
      <c r="F4" s="217" t="s">
        <v>174</v>
      </c>
      <c r="G4" s="214" t="s">
        <v>175</v>
      </c>
      <c r="H4" s="217" t="s">
        <v>176</v>
      </c>
      <c r="I4" s="214" t="s">
        <v>177</v>
      </c>
      <c r="J4" s="217" t="s">
        <v>178</v>
      </c>
      <c r="K4" s="217" t="s">
        <v>179</v>
      </c>
      <c r="L4" s="217" t="s">
        <v>180</v>
      </c>
      <c r="M4" s="217"/>
      <c r="N4" s="215"/>
      <c r="O4" s="215"/>
    </row>
    <row r="5" customFormat="false" ht="15.75" hidden="false" customHeight="false" outlineLevel="0" collapsed="false">
      <c r="A5" s="214" t="n">
        <v>1</v>
      </c>
      <c r="B5" s="214" t="s">
        <v>181</v>
      </c>
      <c r="C5" s="214" t="n">
        <v>4</v>
      </c>
      <c r="D5" s="214" t="n">
        <v>5.5</v>
      </c>
      <c r="E5" s="214" t="n">
        <v>6</v>
      </c>
      <c r="F5" s="214" t="n">
        <v>8</v>
      </c>
      <c r="G5" s="214" t="n">
        <v>2</v>
      </c>
      <c r="H5" s="214" t="n">
        <v>2.5</v>
      </c>
      <c r="I5" s="214" t="n">
        <v>3</v>
      </c>
      <c r="J5" s="214" t="n">
        <v>0.5</v>
      </c>
      <c r="K5" s="214" t="n">
        <v>1.5</v>
      </c>
      <c r="L5" s="214" t="n">
        <v>2</v>
      </c>
      <c r="M5" s="214" t="s">
        <v>182</v>
      </c>
      <c r="N5" s="215"/>
      <c r="O5" s="215"/>
    </row>
    <row r="6" customFormat="false" ht="15.75" hidden="false" customHeight="false" outlineLevel="0" collapsed="false">
      <c r="A6" s="215"/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</row>
    <row r="7" customFormat="false" ht="15.75" hidden="false" customHeight="false" outlineLevel="0" collapsed="false">
      <c r="A7" s="215"/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</row>
    <row r="8" customFormat="false" ht="15.75" hidden="false" customHeight="false" outlineLevel="0" collapsed="false">
      <c r="A8" s="218" t="s">
        <v>183</v>
      </c>
      <c r="B8" s="218"/>
      <c r="C8" s="218"/>
      <c r="D8" s="218"/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218"/>
    </row>
    <row r="9" customFormat="false" ht="15.75" hidden="false" customHeight="false" outlineLevel="0" collapsed="false">
      <c r="A9" s="219" t="s">
        <v>164</v>
      </c>
      <c r="B9" s="218" t="s">
        <v>165</v>
      </c>
      <c r="C9" s="218" t="s">
        <v>166</v>
      </c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</row>
    <row r="10" customFormat="false" ht="15.75" hidden="false" customHeight="true" outlineLevel="0" collapsed="false">
      <c r="A10" s="220"/>
      <c r="B10" s="220"/>
      <c r="C10" s="221" t="s">
        <v>184</v>
      </c>
      <c r="D10" s="221"/>
      <c r="E10" s="221"/>
      <c r="F10" s="221"/>
      <c r="G10" s="222" t="s">
        <v>168</v>
      </c>
      <c r="H10" s="222"/>
      <c r="I10" s="222"/>
      <c r="J10" s="222" t="s">
        <v>185</v>
      </c>
      <c r="K10" s="222"/>
      <c r="L10" s="222"/>
      <c r="M10" s="221" t="s">
        <v>186</v>
      </c>
      <c r="N10" s="221"/>
      <c r="O10" s="222" t="s">
        <v>170</v>
      </c>
    </row>
    <row r="11" customFormat="false" ht="15.75" hidden="false" customHeight="false" outlineLevel="0" collapsed="false">
      <c r="A11" s="220"/>
      <c r="B11" s="220"/>
      <c r="C11" s="222" t="s">
        <v>171</v>
      </c>
      <c r="D11" s="221" t="s">
        <v>172</v>
      </c>
      <c r="E11" s="221" t="s">
        <v>173</v>
      </c>
      <c r="F11" s="222" t="s">
        <v>174</v>
      </c>
      <c r="G11" s="221" t="s">
        <v>175</v>
      </c>
      <c r="H11" s="222" t="s">
        <v>176</v>
      </c>
      <c r="I11" s="216" t="s">
        <v>187</v>
      </c>
      <c r="J11" s="222" t="s">
        <v>188</v>
      </c>
      <c r="K11" s="222" t="s">
        <v>189</v>
      </c>
      <c r="L11" s="222" t="s">
        <v>190</v>
      </c>
      <c r="M11" s="222" t="s">
        <v>191</v>
      </c>
      <c r="N11" s="222" t="s">
        <v>192</v>
      </c>
      <c r="O11" s="222"/>
    </row>
    <row r="12" customFormat="false" ht="15.75" hidden="false" customHeight="false" outlineLevel="0" collapsed="false">
      <c r="A12" s="219" t="n">
        <v>1</v>
      </c>
      <c r="B12" s="223" t="s">
        <v>103</v>
      </c>
      <c r="C12" s="221" t="n">
        <v>4</v>
      </c>
      <c r="D12" s="224" t="n">
        <v>5.5</v>
      </c>
      <c r="E12" s="224" t="n">
        <v>6</v>
      </c>
      <c r="F12" s="221" t="n">
        <v>8</v>
      </c>
      <c r="G12" s="224" t="n">
        <v>2</v>
      </c>
      <c r="H12" s="221" t="n">
        <v>2.5</v>
      </c>
      <c r="I12" s="224" t="n">
        <v>3</v>
      </c>
      <c r="J12" s="225" t="n">
        <v>0.5</v>
      </c>
      <c r="K12" s="221" t="n">
        <v>1</v>
      </c>
      <c r="L12" s="221" t="n">
        <v>2</v>
      </c>
      <c r="M12" s="226"/>
      <c r="N12" s="226"/>
      <c r="O12" s="227" t="s">
        <v>193</v>
      </c>
    </row>
    <row r="13" customFormat="false" ht="15.75" hidden="false" customHeight="false" outlineLevel="0" collapsed="false">
      <c r="A13" s="219" t="n">
        <v>2</v>
      </c>
      <c r="B13" s="223" t="s">
        <v>105</v>
      </c>
      <c r="C13" s="221" t="n">
        <v>4</v>
      </c>
      <c r="D13" s="224" t="n">
        <v>5.5</v>
      </c>
      <c r="E13" s="224" t="n">
        <v>6</v>
      </c>
      <c r="F13" s="221" t="n">
        <v>8</v>
      </c>
      <c r="G13" s="224" t="n">
        <v>2</v>
      </c>
      <c r="H13" s="228" t="n">
        <v>45048</v>
      </c>
      <c r="I13" s="224" t="n">
        <v>3</v>
      </c>
      <c r="J13" s="225" t="n">
        <v>0.5</v>
      </c>
      <c r="K13" s="221" t="n">
        <v>1</v>
      </c>
      <c r="L13" s="221" t="n">
        <v>2</v>
      </c>
      <c r="M13" s="226"/>
      <c r="N13" s="226"/>
      <c r="O13" s="227" t="s">
        <v>193</v>
      </c>
    </row>
    <row r="14" customFormat="false" ht="15.75" hidden="false" customHeight="false" outlineLevel="0" collapsed="false">
      <c r="A14" s="219" t="n">
        <v>3</v>
      </c>
      <c r="B14" s="223" t="s">
        <v>108</v>
      </c>
      <c r="C14" s="221" t="n">
        <v>4</v>
      </c>
      <c r="D14" s="224" t="n">
        <v>5.5</v>
      </c>
      <c r="E14" s="224" t="n">
        <v>6</v>
      </c>
      <c r="F14" s="221" t="n">
        <v>8</v>
      </c>
      <c r="G14" s="224" t="n">
        <v>2</v>
      </c>
      <c r="H14" s="221" t="n">
        <v>2.5</v>
      </c>
      <c r="I14" s="224" t="n">
        <v>3</v>
      </c>
      <c r="J14" s="225" t="n">
        <v>0.5</v>
      </c>
      <c r="K14" s="221" t="n">
        <v>1</v>
      </c>
      <c r="L14" s="221" t="n">
        <v>2</v>
      </c>
      <c r="M14" s="229"/>
      <c r="N14" s="230"/>
      <c r="O14" s="227" t="s">
        <v>193</v>
      </c>
    </row>
    <row r="15" customFormat="false" ht="15.75" hidden="false" customHeight="false" outlineLevel="0" collapsed="false">
      <c r="A15" s="219" t="n">
        <v>4</v>
      </c>
      <c r="B15" s="223" t="s">
        <v>62</v>
      </c>
      <c r="C15" s="221" t="n">
        <v>4</v>
      </c>
      <c r="D15" s="224" t="n">
        <v>5.5</v>
      </c>
      <c r="E15" s="224" t="n">
        <v>6</v>
      </c>
      <c r="F15" s="221" t="n">
        <v>8</v>
      </c>
      <c r="G15" s="224" t="n">
        <v>2</v>
      </c>
      <c r="H15" s="221" t="n">
        <v>2.5</v>
      </c>
      <c r="I15" s="224" t="n">
        <v>3</v>
      </c>
      <c r="J15" s="225" t="n">
        <v>0.5</v>
      </c>
      <c r="K15" s="221" t="n">
        <v>1</v>
      </c>
      <c r="L15" s="221" t="n">
        <v>2</v>
      </c>
      <c r="M15" s="229"/>
      <c r="N15" s="230"/>
      <c r="O15" s="227" t="s">
        <v>193</v>
      </c>
    </row>
    <row r="16" customFormat="false" ht="15.75" hidden="false" customHeight="false" outlineLevel="0" collapsed="false">
      <c r="A16" s="219" t="n">
        <v>5</v>
      </c>
      <c r="B16" s="223" t="s">
        <v>109</v>
      </c>
      <c r="C16" s="221" t="n">
        <v>4</v>
      </c>
      <c r="D16" s="224" t="n">
        <v>5.5</v>
      </c>
      <c r="E16" s="224" t="n">
        <v>6</v>
      </c>
      <c r="F16" s="221" t="n">
        <v>8</v>
      </c>
      <c r="G16" s="231"/>
      <c r="H16" s="216"/>
      <c r="I16" s="231"/>
      <c r="J16" s="229"/>
      <c r="K16" s="216"/>
      <c r="L16" s="216"/>
      <c r="M16" s="229"/>
      <c r="N16" s="230"/>
      <c r="O16" s="227" t="s">
        <v>194</v>
      </c>
    </row>
    <row r="17" customFormat="false" ht="15.75" hidden="false" customHeight="false" outlineLevel="0" collapsed="false">
      <c r="A17" s="232"/>
      <c r="B17" s="232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</row>
    <row r="18" customFormat="false" ht="15.75" hidden="false" customHeight="false" outlineLevel="0" collapsed="false">
      <c r="A18" s="232"/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</row>
    <row r="19" customFormat="false" ht="15.75" hidden="false" customHeight="false" outlineLevel="0" collapsed="false">
      <c r="A19" s="233"/>
      <c r="B19" s="233"/>
      <c r="C19" s="233"/>
      <c r="D19" s="233"/>
      <c r="E19" s="233"/>
      <c r="F19" s="233"/>
      <c r="G19" s="233"/>
      <c r="H19" s="233"/>
      <c r="I19" s="233"/>
      <c r="J19" s="233"/>
      <c r="K19" s="233"/>
      <c r="L19" s="233"/>
      <c r="M19" s="233"/>
      <c r="N19" s="232"/>
      <c r="O19" s="232"/>
    </row>
    <row r="20" customFormat="false" ht="15.75" hidden="false" customHeight="false" outlineLevel="0" collapsed="false">
      <c r="A20" s="234"/>
      <c r="B20" s="234"/>
      <c r="C20" s="233"/>
      <c r="D20" s="233"/>
      <c r="E20" s="233"/>
      <c r="F20" s="233"/>
      <c r="G20" s="233"/>
      <c r="H20" s="233"/>
      <c r="I20" s="233"/>
      <c r="J20" s="233"/>
      <c r="K20" s="233"/>
      <c r="L20" s="233"/>
      <c r="M20" s="233"/>
      <c r="N20" s="232"/>
      <c r="O20" s="232"/>
    </row>
    <row r="21" customFormat="false" ht="15.75" hidden="false" customHeight="false" outlineLevel="0" collapsed="false">
      <c r="A21" s="235"/>
      <c r="B21" s="235"/>
      <c r="C21" s="233"/>
      <c r="D21" s="233"/>
      <c r="E21" s="233"/>
      <c r="F21" s="233"/>
      <c r="G21" s="236"/>
      <c r="H21" s="236"/>
      <c r="I21" s="236"/>
      <c r="J21" s="233"/>
      <c r="K21" s="233"/>
      <c r="L21" s="233"/>
      <c r="M21" s="236"/>
      <c r="N21" s="232"/>
      <c r="O21" s="232"/>
    </row>
    <row r="22" customFormat="false" ht="43.5" hidden="false" customHeight="true" outlineLevel="0" collapsed="false">
      <c r="A22" s="235"/>
      <c r="B22" s="235"/>
      <c r="C22" s="237"/>
      <c r="D22" s="234"/>
      <c r="E22" s="234"/>
      <c r="F22" s="237"/>
      <c r="G22" s="234"/>
      <c r="H22" s="237"/>
      <c r="I22" s="234"/>
      <c r="J22" s="237"/>
      <c r="K22" s="237"/>
      <c r="L22" s="237"/>
      <c r="M22" s="236"/>
      <c r="N22" s="232"/>
      <c r="O22" s="232"/>
    </row>
    <row r="23" customFormat="false" ht="15.75" hidden="false" customHeight="false" outlineLevel="0" collapsed="false">
      <c r="A23" s="234"/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34"/>
      <c r="N23" s="232"/>
      <c r="O23" s="232"/>
    </row>
  </sheetData>
  <mergeCells count="25">
    <mergeCell ref="A1:M1"/>
    <mergeCell ref="C2:M2"/>
    <mergeCell ref="A3:A4"/>
    <mergeCell ref="B3:B4"/>
    <mergeCell ref="C3:F3"/>
    <mergeCell ref="G3:I3"/>
    <mergeCell ref="J3:L3"/>
    <mergeCell ref="M3:M4"/>
    <mergeCell ref="A8:O8"/>
    <mergeCell ref="C9:O9"/>
    <mergeCell ref="A10:A11"/>
    <mergeCell ref="B10:B11"/>
    <mergeCell ref="C10:F10"/>
    <mergeCell ref="G10:I10"/>
    <mergeCell ref="J10:L10"/>
    <mergeCell ref="M10:N10"/>
    <mergeCell ref="O10:O11"/>
    <mergeCell ref="A19:M19"/>
    <mergeCell ref="C20:M20"/>
    <mergeCell ref="A21:A22"/>
    <mergeCell ref="B21:B22"/>
    <mergeCell ref="C21:F21"/>
    <mergeCell ref="G21:I21"/>
    <mergeCell ref="J21:L21"/>
    <mergeCell ref="M21:M22"/>
  </mergeCells>
  <printOptions headings="false" gridLines="true" gridLinesSet="true" horizontalCentered="true" verticalCentered="false"/>
  <pageMargins left="0.7" right="0.7" top="0.75" bottom="0.75" header="0.511805555555555" footer="0.511805555555555"/>
  <pageSetup paperSize="9" scale="100" fitToWidth="1" fitToHeight="0" pageOrder="overThenDown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LibreOffice/7.1.4.2$Windows_X86_64 LibreOffice_project/a529a4fab45b75fefc5b6226684193eb000654f6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dcterms:modified xsi:type="dcterms:W3CDTF">2023-07-06T16:08:04Z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