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30" windowWidth="18975" windowHeight="8640" activeTab="0"/>
  </bookViews>
  <sheets>
    <sheet name="CrExe" sheetId="1" r:id="rId1"/>
    <sheet name="Cr Fin" sheetId="2" r:id="rId2"/>
    <sheet name="Cr Des" sheetId="3" r:id="rId3"/>
  </sheets>
  <externalReferences>
    <externalReference r:id="rId6"/>
  </externalReferences>
  <definedNames>
    <definedName name="all">#REF!</definedName>
    <definedName name="_xlnm.Print_Area" localSheetId="2">'Cr Des'!$A$1:$D$28</definedName>
    <definedName name="_xlnm.Print_Area" localSheetId="1">'Cr Fin'!$A$3:$AA$29</definedName>
    <definedName name="poarRR">#REF!</definedName>
  </definedNames>
  <calcPr calcId="145621"/>
</workbook>
</file>

<file path=xl/sharedStrings.xml><?xml version="1.0" encoding="utf-8"?>
<sst xmlns="http://schemas.openxmlformats.org/spreadsheetml/2006/main" count="102" uniqueCount="70">
  <si>
    <t>C R O N O G R A M A   D E   E X E C U Ç Ã O</t>
  </si>
  <si>
    <t>ITEM  / DESCRIÇÃO</t>
  </si>
  <si>
    <t>DIAS</t>
  </si>
  <si>
    <t>ANEXO  IV</t>
  </si>
  <si>
    <t>C R O N O G R A M A    F Í S I C O  -  F I N A N C E I R O</t>
  </si>
  <si>
    <t>ITEM</t>
  </si>
  <si>
    <t>$ Parcial com B.D.I.</t>
  </si>
  <si>
    <t>% MEDIÇÃO</t>
  </si>
  <si>
    <t>VALORES CORRESPONDENTES</t>
  </si>
  <si>
    <t>S</t>
  </si>
  <si>
    <t>CRONOGRAMA DE DESEMBOLSO MÁXIMO</t>
  </si>
  <si>
    <t>PRAZO DAS MEDIÇÕES</t>
  </si>
  <si>
    <t>EXECUÇÃO</t>
  </si>
  <si>
    <t>DESEMBOLSO MÁXIMO</t>
  </si>
  <si>
    <t>1ª</t>
  </si>
  <si>
    <t>APÓS A ORDEM DE SERVIÇO</t>
  </si>
  <si>
    <t>2ª</t>
  </si>
  <si>
    <t>3ª</t>
  </si>
  <si>
    <t>4ª</t>
  </si>
  <si>
    <t>5ª</t>
  </si>
  <si>
    <t>6ª</t>
  </si>
  <si>
    <t>TOTAL</t>
  </si>
  <si>
    <t>MOVIMENTO DE TERRAS PARA FUNDAÇÕES</t>
  </si>
  <si>
    <t>FUNDAÇÕES</t>
  </si>
  <si>
    <t xml:space="preserve">ESQUADRIAS </t>
  </si>
  <si>
    <t xml:space="preserve">SISTEMAS DE COBERTURA </t>
  </si>
  <si>
    <t>REVESTIMENTOS INTERNOS E EXTERNOS</t>
  </si>
  <si>
    <t>PINTURA</t>
  </si>
  <si>
    <t xml:space="preserve">INSTALAÇÃO HIDRÁULICA </t>
  </si>
  <si>
    <t>DRENAGEM DE ÁGUAS PLUVIAIS</t>
  </si>
  <si>
    <t xml:space="preserve">INSTALAÇÃO SANITÁRIA </t>
  </si>
  <si>
    <t xml:space="preserve">LOUÇAS E METAIS </t>
  </si>
  <si>
    <t>INSTALAÇÃO DE GÁS COMBUSTÍVEL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</si>
  <si>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</si>
  <si>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</si>
  <si>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</si>
  <si>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</si>
  <si>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</si>
  <si>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</si>
  <si>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</si>
  <si>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</si>
  <si>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</si>
  <si>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</si>
  <si>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</si>
  <si>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</si>
  <si>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</si>
  <si>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</si>
  <si>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SISTEMA DE PROTEÇÃO CONTRA INCÊNDIO</t>
  </si>
  <si>
    <t>15</t>
  </si>
  <si>
    <t>INSTALAÇÕES ELÉTRICAS - 220V</t>
  </si>
  <si>
    <t>16</t>
  </si>
  <si>
    <t>17</t>
  </si>
  <si>
    <t>18</t>
  </si>
  <si>
    <t>19</t>
  </si>
  <si>
    <t>20</t>
  </si>
  <si>
    <t>21</t>
  </si>
  <si>
    <t>INSTALAÇÕES DE CLIMATIZAÇÃO</t>
  </si>
  <si>
    <t>INSTALAÇÕES DE REDE ESTRUTURADA</t>
  </si>
  <si>
    <t>SISTEMA DE EXAUSTÃO MECÂNICA</t>
  </si>
  <si>
    <t>SERVIÇOS COMPLEMENTARES</t>
  </si>
  <si>
    <t>SERVIÇOS FINAIS</t>
  </si>
  <si>
    <t>SIST. DE PISOS INT. E EXT. (PAVIMENTAÇÃO)</t>
  </si>
  <si>
    <t>SIST. DE ALVENARIA ESTRUT. E VEDAÇÃO</t>
  </si>
  <si>
    <t>SIST. DE PROT. CONTRA DESC. ATM.(SPDA)</t>
  </si>
  <si>
    <t>7ª</t>
  </si>
  <si>
    <t>8ª</t>
  </si>
  <si>
    <t>9ª</t>
  </si>
  <si>
    <t>10ª</t>
  </si>
  <si>
    <t>11ª</t>
  </si>
  <si>
    <t>12ª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</si>
</sst>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R$ &quot;* #,##0.00_);_(&quot;R$ &quot;* \(#,##0.00\);_(&quot;R$ &quot;* &quot;-&quot;??_);_(@_)"/>
    <numFmt numFmtId="165" formatCode="&quot;&quot;0&quot; dias&quot;"/>
    <numFmt numFmtId="166" formatCode="&quot;R$ &quot;#,##0.00"/>
    <numFmt numFmtId="167" formatCode="0.00000000"/>
    <numFmt numFmtId="168" formatCode="0.000000000"/>
    <numFmt numFmtId="169" formatCode="&quot;R$&quot;#,##0.00"/>
    <numFmt numFmtId="170" formatCode="&quot;&quot;00&quot; DIAS&quot;"/>
  </numFmts>
  <fonts count="23">
    <font>
      <sz val="10"/>
      <name val="Arial"/>
      <family val="2"/>
    </font>
    <font>
      <sz val="12"/>
      <name val="Britannic Bold"/>
      <family val="2"/>
    </font>
    <font>
      <sz val="8"/>
      <name val="Arial"/>
      <family val="2"/>
    </font>
    <font>
      <u val="single"/>
      <sz val="10"/>
      <name val="Britannic Bold"/>
      <family val="2"/>
    </font>
    <font>
      <b/>
      <sz val="8"/>
      <name val="Arial"/>
      <family val="2"/>
    </font>
    <font>
      <b/>
      <sz val="8.5"/>
      <name val="Arial Narrow"/>
      <family val="2"/>
    </font>
    <font>
      <sz val="7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8"/>
      <color indexed="48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b/>
      <sz val="12"/>
      <name val="Symbol"/>
      <family val="1"/>
    </font>
    <font>
      <b/>
      <u val="single"/>
      <sz val="12"/>
      <name val="Arial Unicode MS"/>
      <family val="2"/>
    </font>
    <font>
      <b/>
      <sz val="10"/>
      <color indexed="8"/>
      <name val="Arial"/>
      <family val="2"/>
    </font>
    <font>
      <b/>
      <sz val="12"/>
      <name val="Arial Unicode MS"/>
      <family val="2"/>
    </font>
    <font>
      <b/>
      <sz val="10"/>
      <name val="Arial"/>
      <family val="2"/>
    </font>
    <font>
      <b/>
      <sz val="11"/>
      <name val="Arial Unicode MS"/>
      <family val="2"/>
    </font>
    <font>
      <b/>
      <sz val="8"/>
      <name val="Arial Unicode MS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13"/>
      <name val="Britannic Bold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 style="medium"/>
      <bottom/>
    </border>
    <border>
      <left/>
      <right style="hair"/>
      <top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Font="0" applyFill="0" applyBorder="0" applyAlignment="0" applyProtection="0"/>
  </cellStyleXfs>
  <cellXfs count="117">
    <xf numFmtId="0" fontId="0" fillId="0" borderId="0" xfId="0"/>
    <xf numFmtId="0" fontId="2" fillId="2" borderId="0" xfId="20" applyFont="1" applyFill="1" applyBorder="1" applyAlignment="1">
      <alignment vertical="center"/>
      <protection/>
    </xf>
    <xf numFmtId="49" fontId="4" fillId="2" borderId="0" xfId="20" applyNumberFormat="1" applyFont="1" applyFill="1" applyBorder="1" applyAlignment="1">
      <alignment horizontal="center" vertical="center"/>
      <protection/>
    </xf>
    <xf numFmtId="0" fontId="6" fillId="3" borderId="1" xfId="20" applyFont="1" applyFill="1" applyBorder="1" applyAlignment="1">
      <alignment horizontal="right" vertical="center"/>
      <protection/>
    </xf>
    <xf numFmtId="0" fontId="6" fillId="3" borderId="2" xfId="20" applyFont="1" applyFill="1" applyBorder="1" applyAlignment="1">
      <alignment horizontal="right" vertical="center"/>
      <protection/>
    </xf>
    <xf numFmtId="0" fontId="7" fillId="3" borderId="3" xfId="20" applyFont="1" applyFill="1" applyBorder="1" applyAlignment="1">
      <alignment horizontal="right" vertical="center"/>
      <protection/>
    </xf>
    <xf numFmtId="49" fontId="4" fillId="2" borderId="4" xfId="20" applyNumberFormat="1" applyFont="1" applyFill="1" applyBorder="1" applyAlignment="1">
      <alignment horizontal="center" vertical="center"/>
      <protection/>
    </xf>
    <xf numFmtId="0" fontId="2" fillId="2" borderId="5" xfId="20" applyFont="1" applyFill="1" applyBorder="1" applyAlignment="1">
      <alignment vertical="center"/>
      <protection/>
    </xf>
    <xf numFmtId="0" fontId="2" fillId="4" borderId="6" xfId="20" applyFont="1" applyFill="1" applyBorder="1" applyAlignment="1">
      <alignment vertical="center"/>
      <protection/>
    </xf>
    <xf numFmtId="0" fontId="2" fillId="4" borderId="7" xfId="20" applyFont="1" applyFill="1" applyBorder="1" applyAlignment="1">
      <alignment vertical="center"/>
      <protection/>
    </xf>
    <xf numFmtId="0" fontId="2" fillId="4" borderId="8" xfId="20" applyFont="1" applyFill="1" applyBorder="1" applyAlignment="1">
      <alignment vertical="center"/>
      <protection/>
    </xf>
    <xf numFmtId="0" fontId="2" fillId="4" borderId="9" xfId="20" applyFont="1" applyFill="1" applyBorder="1" applyAlignment="1">
      <alignment vertical="center"/>
      <protection/>
    </xf>
    <xf numFmtId="0" fontId="2" fillId="4" borderId="10" xfId="20" applyFont="1" applyFill="1" applyBorder="1" applyAlignment="1">
      <alignment vertical="center"/>
      <protection/>
    </xf>
    <xf numFmtId="0" fontId="2" fillId="4" borderId="11" xfId="20" applyFont="1" applyFill="1" applyBorder="1" applyAlignment="1">
      <alignment vertical="center"/>
      <protection/>
    </xf>
    <xf numFmtId="49" fontId="8" fillId="2" borderId="12" xfId="20" applyNumberFormat="1" applyFont="1" applyFill="1" applyBorder="1" applyAlignment="1">
      <alignment horizontal="center" vertical="center"/>
      <protection/>
    </xf>
    <xf numFmtId="0" fontId="8" fillId="2" borderId="13" xfId="20" applyFont="1" applyFill="1" applyBorder="1" applyAlignment="1">
      <alignment vertical="center"/>
      <protection/>
    </xf>
    <xf numFmtId="0" fontId="9" fillId="4" borderId="6" xfId="20" applyFont="1" applyFill="1" applyBorder="1" applyAlignment="1">
      <alignment vertical="center"/>
      <protection/>
    </xf>
    <xf numFmtId="0" fontId="9" fillId="4" borderId="7" xfId="20" applyFont="1" applyFill="1" applyBorder="1" applyAlignment="1">
      <alignment vertical="center"/>
      <protection/>
    </xf>
    <xf numFmtId="0" fontId="9" fillId="4" borderId="10" xfId="20" applyFont="1" applyFill="1" applyBorder="1" applyAlignment="1">
      <alignment vertical="center"/>
      <protection/>
    </xf>
    <xf numFmtId="0" fontId="6" fillId="2" borderId="13" xfId="20" applyFont="1" applyFill="1" applyBorder="1" applyAlignment="1">
      <alignment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4" borderId="7" xfId="20" applyFont="1" applyFill="1" applyBorder="1" applyAlignment="1">
      <alignment vertical="center"/>
      <protection/>
    </xf>
    <xf numFmtId="0" fontId="10" fillId="4" borderId="9" xfId="20" applyFont="1" applyFill="1" applyBorder="1" applyAlignment="1">
      <alignment vertical="center"/>
      <protection/>
    </xf>
    <xf numFmtId="0" fontId="10" fillId="4" borderId="10" xfId="20" applyFont="1" applyFill="1" applyBorder="1" applyAlignment="1">
      <alignment vertical="center"/>
      <protection/>
    </xf>
    <xf numFmtId="0" fontId="10" fillId="4" borderId="11" xfId="20" applyFont="1" applyFill="1" applyBorder="1" applyAlignment="1">
      <alignment vertical="center"/>
      <protection/>
    </xf>
    <xf numFmtId="4" fontId="8" fillId="2" borderId="13" xfId="20" applyNumberFormat="1" applyFont="1" applyFill="1" applyBorder="1" applyAlignment="1">
      <alignment vertical="center"/>
      <protection/>
    </xf>
    <xf numFmtId="0" fontId="9" fillId="4" borderId="9" xfId="20" applyFont="1" applyFill="1" applyBorder="1" applyAlignment="1">
      <alignment vertical="center"/>
      <protection/>
    </xf>
    <xf numFmtId="0" fontId="9" fillId="4" borderId="11" xfId="20" applyFont="1" applyFill="1" applyBorder="1" applyAlignment="1">
      <alignment vertical="center"/>
      <protection/>
    </xf>
    <xf numFmtId="49" fontId="4" fillId="2" borderId="14" xfId="20" applyNumberFormat="1" applyFont="1" applyFill="1" applyBorder="1" applyAlignment="1">
      <alignment horizontal="center" vertical="center"/>
      <protection/>
    </xf>
    <xf numFmtId="0" fontId="11" fillId="2" borderId="0" xfId="20" applyFont="1" applyFill="1" applyAlignment="1">
      <alignment vertical="center"/>
      <protection/>
    </xf>
    <xf numFmtId="49" fontId="7" fillId="2" borderId="0" xfId="20" applyNumberFormat="1" applyFont="1" applyFill="1" applyAlignment="1">
      <alignment horizontal="center" vertical="center"/>
      <protection/>
    </xf>
    <xf numFmtId="0" fontId="7" fillId="2" borderId="0" xfId="20" applyFont="1" applyFill="1" applyAlignment="1">
      <alignment vertical="center"/>
      <protection/>
    </xf>
    <xf numFmtId="166" fontId="2" fillId="2" borderId="15" xfId="20" applyNumberFormat="1" applyFont="1" applyFill="1" applyBorder="1" applyAlignment="1">
      <alignment horizontal="center" vertical="center"/>
      <protection/>
    </xf>
    <xf numFmtId="10" fontId="2" fillId="0" borderId="15" xfId="0" applyNumberFormat="1" applyFont="1" applyBorder="1" applyAlignment="1">
      <alignment horizontal="center" vertical="center"/>
    </xf>
    <xf numFmtId="10" fontId="7" fillId="2" borderId="0" xfId="20" applyNumberFormat="1" applyFont="1" applyFill="1" applyAlignment="1">
      <alignment vertical="center"/>
      <protection/>
    </xf>
    <xf numFmtId="167" fontId="4" fillId="2" borderId="0" xfId="20" applyNumberFormat="1" applyFont="1" applyFill="1" applyAlignment="1">
      <alignment vertical="center"/>
      <protection/>
    </xf>
    <xf numFmtId="168" fontId="7" fillId="2" borderId="0" xfId="20" applyNumberFormat="1" applyFont="1" applyFill="1" applyAlignment="1">
      <alignment vertical="center"/>
      <protection/>
    </xf>
    <xf numFmtId="10" fontId="2" fillId="2" borderId="15" xfId="20" applyNumberFormat="1" applyFont="1" applyFill="1" applyBorder="1" applyAlignment="1">
      <alignment horizontal="center" vertical="center"/>
      <protection/>
    </xf>
    <xf numFmtId="168" fontId="11" fillId="2" borderId="0" xfId="20" applyNumberFormat="1" applyFont="1" applyFill="1" applyAlignment="1">
      <alignment vertical="center"/>
      <protection/>
    </xf>
    <xf numFmtId="49" fontId="12" fillId="2" borderId="16" xfId="20" applyNumberFormat="1" applyFont="1" applyFill="1" applyBorder="1" applyAlignment="1">
      <alignment horizontal="center" vertical="center"/>
      <protection/>
    </xf>
    <xf numFmtId="10" fontId="4" fillId="2" borderId="0" xfId="20" applyNumberFormat="1" applyFont="1" applyFill="1" applyBorder="1" applyAlignment="1">
      <alignment horizontal="center" vertical="center"/>
      <protection/>
    </xf>
    <xf numFmtId="169" fontId="4" fillId="2" borderId="17" xfId="20" applyNumberFormat="1" applyFont="1" applyFill="1" applyBorder="1" applyAlignment="1">
      <alignment horizontal="center" vertical="center"/>
      <protection/>
    </xf>
    <xf numFmtId="167" fontId="11" fillId="2" borderId="0" xfId="20" applyNumberFormat="1" applyFont="1" applyFill="1" applyAlignment="1">
      <alignment vertical="center"/>
      <protection/>
    </xf>
    <xf numFmtId="166" fontId="11" fillId="2" borderId="0" xfId="20" applyNumberFormat="1" applyFont="1" applyFill="1" applyAlignment="1">
      <alignment horizontal="center" vertical="center"/>
      <protection/>
    </xf>
    <xf numFmtId="10" fontId="11" fillId="2" borderId="0" xfId="20" applyNumberFormat="1" applyFont="1" applyFill="1" applyAlignment="1">
      <alignment horizontal="center" vertical="center"/>
      <protection/>
    </xf>
    <xf numFmtId="2" fontId="7" fillId="2" borderId="0" xfId="20" applyNumberFormat="1" applyFont="1" applyFill="1" applyAlignment="1">
      <alignment horizontal="center" vertical="center"/>
      <protection/>
    </xf>
    <xf numFmtId="2" fontId="11" fillId="2" borderId="0" xfId="20" applyNumberFormat="1" applyFont="1" applyFill="1" applyAlignment="1">
      <alignment vertical="center"/>
      <protection/>
    </xf>
    <xf numFmtId="169" fontId="11" fillId="2" borderId="0" xfId="20" applyNumberFormat="1" applyFont="1" applyFill="1" applyAlignment="1">
      <alignment vertical="center"/>
      <protection/>
    </xf>
    <xf numFmtId="0" fontId="0" fillId="2" borderId="0" xfId="20" applyFill="1" applyAlignment="1">
      <alignment horizontal="center" vertical="center"/>
      <protection/>
    </xf>
    <xf numFmtId="0" fontId="15" fillId="3" borderId="15" xfId="21" applyFont="1" applyFill="1" applyBorder="1" applyAlignment="1">
      <alignment horizontal="center" vertical="center"/>
    </xf>
    <xf numFmtId="0" fontId="15" fillId="3" borderId="15" xfId="21" applyFont="1" applyFill="1" applyBorder="1" applyAlignment="1">
      <alignment horizontal="center" vertical="center" wrapText="1"/>
    </xf>
    <xf numFmtId="170" fontId="15" fillId="2" borderId="18" xfId="21" applyNumberFormat="1" applyFont="1" applyFill="1" applyBorder="1" applyAlignment="1">
      <alignment horizontal="center" vertical="center"/>
    </xf>
    <xf numFmtId="0" fontId="18" fillId="2" borderId="17" xfId="21" applyFont="1" applyFill="1" applyBorder="1" applyAlignment="1">
      <alignment horizontal="center" vertical="center"/>
    </xf>
    <xf numFmtId="4" fontId="8" fillId="2" borderId="0" xfId="20" applyNumberFormat="1" applyFont="1" applyFill="1" applyBorder="1" applyAlignment="1">
      <alignment vertical="center"/>
      <protection/>
    </xf>
    <xf numFmtId="0" fontId="2" fillId="2" borderId="19" xfId="20" applyFont="1" applyFill="1" applyBorder="1" applyAlignment="1">
      <alignment vertical="center"/>
      <protection/>
    </xf>
    <xf numFmtId="0" fontId="10" fillId="4" borderId="20" xfId="20" applyFont="1" applyFill="1" applyBorder="1" applyAlignment="1">
      <alignment vertical="center"/>
      <protection/>
    </xf>
    <xf numFmtId="0" fontId="10" fillId="4" borderId="21" xfId="20" applyFont="1" applyFill="1" applyBorder="1" applyAlignment="1">
      <alignment vertical="center"/>
      <protection/>
    </xf>
    <xf numFmtId="0" fontId="10" fillId="4" borderId="22" xfId="20" applyFont="1" applyFill="1" applyBorder="1" applyAlignment="1">
      <alignment vertical="center"/>
      <protection/>
    </xf>
    <xf numFmtId="0" fontId="10" fillId="4" borderId="23" xfId="20" applyFont="1" applyFill="1" applyBorder="1" applyAlignment="1">
      <alignment vertical="center"/>
      <protection/>
    </xf>
    <xf numFmtId="0" fontId="9" fillId="5" borderId="6" xfId="20" applyFont="1" applyFill="1" applyBorder="1" applyAlignment="1">
      <alignment vertical="center"/>
      <protection/>
    </xf>
    <xf numFmtId="0" fontId="9" fillId="5" borderId="7" xfId="20" applyFont="1" applyFill="1" applyBorder="1" applyAlignment="1">
      <alignment vertical="center"/>
      <protection/>
    </xf>
    <xf numFmtId="0" fontId="9" fillId="5" borderId="10" xfId="20" applyFont="1" applyFill="1" applyBorder="1" applyAlignment="1">
      <alignment vertical="center"/>
      <protection/>
    </xf>
    <xf numFmtId="0" fontId="10" fillId="5" borderId="9" xfId="20" applyFont="1" applyFill="1" applyBorder="1" applyAlignment="1">
      <alignment vertical="center"/>
      <protection/>
    </xf>
    <xf numFmtId="0" fontId="10" fillId="5" borderId="7" xfId="20" applyFont="1" applyFill="1" applyBorder="1" applyAlignment="1">
      <alignment vertical="center"/>
      <protection/>
    </xf>
    <xf numFmtId="0" fontId="10" fillId="5" borderId="10" xfId="20" applyFont="1" applyFill="1" applyBorder="1" applyAlignment="1">
      <alignment vertical="center"/>
      <protection/>
    </xf>
    <xf numFmtId="0" fontId="10" fillId="5" borderId="11" xfId="20" applyFont="1" applyFill="1" applyBorder="1" applyAlignment="1">
      <alignment vertical="center"/>
      <protection/>
    </xf>
    <xf numFmtId="0" fontId="10" fillId="5" borderId="6" xfId="20" applyFont="1" applyFill="1" applyBorder="1" applyAlignment="1">
      <alignment vertical="center"/>
      <protection/>
    </xf>
    <xf numFmtId="169" fontId="21" fillId="2" borderId="24" xfId="20" applyNumberFormat="1" applyFont="1" applyFill="1" applyBorder="1" applyAlignment="1">
      <alignment horizontal="center" vertical="center"/>
      <protection/>
    </xf>
    <xf numFmtId="10" fontId="2" fillId="0" borderId="25" xfId="0" applyNumberFormat="1" applyFont="1" applyBorder="1" applyAlignment="1">
      <alignment horizontal="center" vertical="center"/>
    </xf>
    <xf numFmtId="10" fontId="2" fillId="0" borderId="26" xfId="0" applyNumberFormat="1" applyFont="1" applyBorder="1" applyAlignment="1">
      <alignment horizontal="center" vertical="center"/>
    </xf>
    <xf numFmtId="10" fontId="2" fillId="2" borderId="25" xfId="20" applyNumberFormat="1" applyFont="1" applyFill="1" applyBorder="1" applyAlignment="1">
      <alignment horizontal="center" vertical="center"/>
      <protection/>
    </xf>
    <xf numFmtId="10" fontId="2" fillId="2" borderId="26" xfId="20" applyNumberFormat="1" applyFont="1" applyFill="1" applyBorder="1" applyAlignment="1">
      <alignment horizontal="center" vertical="center"/>
      <protection/>
    </xf>
    <xf numFmtId="10" fontId="2" fillId="2" borderId="27" xfId="20" applyNumberFormat="1" applyFont="1" applyFill="1" applyBorder="1" applyAlignment="1">
      <alignment horizontal="center" vertical="center"/>
      <protection/>
    </xf>
    <xf numFmtId="10" fontId="2" fillId="2" borderId="28" xfId="20" applyNumberFormat="1" applyFont="1" applyFill="1" applyBorder="1" applyAlignment="1">
      <alignment horizontal="center" vertical="center"/>
      <protection/>
    </xf>
    <xf numFmtId="10" fontId="2" fillId="2" borderId="29" xfId="20" applyNumberFormat="1" applyFont="1" applyFill="1" applyBorder="1" applyAlignment="1">
      <alignment horizontal="center" vertical="center"/>
      <protection/>
    </xf>
    <xf numFmtId="166" fontId="2" fillId="2" borderId="25" xfId="20" applyNumberFormat="1" applyFont="1" applyFill="1" applyBorder="1" applyAlignment="1">
      <alignment horizontal="center" vertical="center"/>
      <protection/>
    </xf>
    <xf numFmtId="166" fontId="2" fillId="2" borderId="26" xfId="20" applyNumberFormat="1" applyFont="1" applyFill="1" applyBorder="1" applyAlignment="1">
      <alignment horizontal="center" vertical="center"/>
      <protection/>
    </xf>
    <xf numFmtId="166" fontId="2" fillId="2" borderId="27" xfId="20" applyNumberFormat="1" applyFont="1" applyFill="1" applyBorder="1" applyAlignment="1">
      <alignment horizontal="center" vertical="center"/>
      <protection/>
    </xf>
    <xf numFmtId="166" fontId="2" fillId="2" borderId="28" xfId="20" applyNumberFormat="1" applyFont="1" applyFill="1" applyBorder="1" applyAlignment="1">
      <alignment horizontal="center" vertical="center"/>
      <protection/>
    </xf>
    <xf numFmtId="166" fontId="2" fillId="2" borderId="29" xfId="20" applyNumberFormat="1" applyFont="1" applyFill="1" applyBorder="1" applyAlignment="1">
      <alignment horizontal="center" vertical="center"/>
      <protection/>
    </xf>
    <xf numFmtId="0" fontId="11" fillId="2" borderId="4" xfId="20" applyFont="1" applyFill="1" applyBorder="1" applyAlignment="1">
      <alignment vertical="center"/>
      <protection/>
    </xf>
    <xf numFmtId="0" fontId="7" fillId="2" borderId="12" xfId="20" applyFont="1" applyFill="1" applyBorder="1" applyAlignment="1">
      <alignment vertical="center"/>
      <protection/>
    </xf>
    <xf numFmtId="49" fontId="4" fillId="3" borderId="26" xfId="20" applyNumberFormat="1" applyFont="1" applyFill="1" applyBorder="1" applyAlignment="1">
      <alignment horizontal="center" vertical="center"/>
      <protection/>
    </xf>
    <xf numFmtId="0" fontId="7" fillId="2" borderId="14" xfId="20" applyFont="1" applyFill="1" applyBorder="1" applyAlignment="1">
      <alignment vertical="center"/>
      <protection/>
    </xf>
    <xf numFmtId="49" fontId="4" fillId="3" borderId="29" xfId="20" applyNumberFormat="1" applyFont="1" applyFill="1" applyBorder="1" applyAlignment="1">
      <alignment horizontal="center" vertical="center"/>
      <protection/>
    </xf>
    <xf numFmtId="166" fontId="2" fillId="2" borderId="30" xfId="20" applyNumberFormat="1" applyFont="1" applyFill="1" applyBorder="1" applyAlignment="1">
      <alignment horizontal="center" vertical="center"/>
      <protection/>
    </xf>
    <xf numFmtId="166" fontId="2" fillId="2" borderId="31" xfId="20" applyNumberFormat="1" applyFont="1" applyFill="1" applyBorder="1" applyAlignment="1">
      <alignment horizontal="center" vertical="center"/>
      <protection/>
    </xf>
    <xf numFmtId="165" fontId="4" fillId="3" borderId="25" xfId="20" applyNumberFormat="1" applyFont="1" applyFill="1" applyBorder="1" applyAlignment="1">
      <alignment horizontal="center" vertical="center" wrapText="1"/>
      <protection/>
    </xf>
    <xf numFmtId="165" fontId="4" fillId="3" borderId="15" xfId="20" applyNumberFormat="1" applyFont="1" applyFill="1" applyBorder="1" applyAlignment="1">
      <alignment horizontal="center" vertical="center" wrapText="1"/>
      <protection/>
    </xf>
    <xf numFmtId="165" fontId="4" fillId="3" borderId="26" xfId="20" applyNumberFormat="1" applyFont="1" applyFill="1" applyBorder="1" applyAlignment="1">
      <alignment horizontal="center" vertical="center" wrapText="1"/>
      <protection/>
    </xf>
    <xf numFmtId="10" fontId="15" fillId="6" borderId="15" xfId="21" applyNumberFormat="1" applyFont="1" applyFill="1" applyBorder="1" applyAlignment="1">
      <alignment horizontal="center" vertical="center"/>
    </xf>
    <xf numFmtId="166" fontId="15" fillId="6" borderId="15" xfId="21" applyNumberFormat="1" applyFont="1" applyFill="1" applyBorder="1" applyAlignment="1">
      <alignment horizontal="center" vertical="center"/>
    </xf>
    <xf numFmtId="49" fontId="5" fillId="3" borderId="4" xfId="20" applyNumberFormat="1" applyFont="1" applyFill="1" applyBorder="1" applyAlignment="1">
      <alignment horizontal="center" vertical="center"/>
      <protection/>
    </xf>
    <xf numFmtId="49" fontId="5" fillId="3" borderId="5" xfId="20" applyNumberFormat="1" applyFont="1" applyFill="1" applyBorder="1" applyAlignment="1">
      <alignment horizontal="center" vertical="center"/>
      <protection/>
    </xf>
    <xf numFmtId="49" fontId="5" fillId="3" borderId="14" xfId="20" applyNumberFormat="1" applyFont="1" applyFill="1" applyBorder="1" applyAlignment="1">
      <alignment horizontal="center" vertical="center"/>
      <protection/>
    </xf>
    <xf numFmtId="49" fontId="5" fillId="3" borderId="32" xfId="20" applyNumberFormat="1" applyFont="1" applyFill="1" applyBorder="1" applyAlignment="1">
      <alignment horizontal="center" vertical="center"/>
      <protection/>
    </xf>
    <xf numFmtId="0" fontId="4" fillId="3" borderId="33" xfId="20" applyFont="1" applyFill="1" applyBorder="1" applyAlignment="1">
      <alignment horizontal="center" vertical="center"/>
      <protection/>
    </xf>
    <xf numFmtId="0" fontId="4" fillId="3" borderId="34" xfId="20" applyFont="1" applyFill="1" applyBorder="1" applyAlignment="1">
      <alignment horizontal="center" vertical="center"/>
      <protection/>
    </xf>
    <xf numFmtId="0" fontId="4" fillId="3" borderId="35" xfId="20" applyFont="1" applyFill="1" applyBorder="1" applyAlignment="1">
      <alignment horizontal="center" vertical="center"/>
      <protection/>
    </xf>
    <xf numFmtId="49" fontId="3" fillId="2" borderId="0" xfId="20" applyNumberFormat="1" applyFont="1" applyFill="1" applyBorder="1" applyAlignment="1">
      <alignment horizontal="center" vertical="center"/>
      <protection/>
    </xf>
    <xf numFmtId="49" fontId="1" fillId="2" borderId="0" xfId="20" applyNumberFormat="1" applyFont="1" applyFill="1" applyBorder="1" applyAlignment="1">
      <alignment horizontal="center" vertical="center"/>
      <protection/>
    </xf>
    <xf numFmtId="10" fontId="7" fillId="3" borderId="36" xfId="20" applyNumberFormat="1" applyFont="1" applyFill="1" applyBorder="1" applyAlignment="1">
      <alignment horizontal="center" vertical="center"/>
      <protection/>
    </xf>
    <xf numFmtId="10" fontId="7" fillId="3" borderId="37" xfId="20" applyNumberFormat="1" applyFont="1" applyFill="1" applyBorder="1" applyAlignment="1">
      <alignment horizontal="center" vertical="center"/>
      <protection/>
    </xf>
    <xf numFmtId="10" fontId="7" fillId="3" borderId="38" xfId="20" applyNumberFormat="1" applyFont="1" applyFill="1" applyBorder="1" applyAlignment="1">
      <alignment horizontal="center" vertical="center"/>
      <protection/>
    </xf>
    <xf numFmtId="0" fontId="22" fillId="2" borderId="0" xfId="20" applyFont="1" applyFill="1" applyAlignment="1">
      <alignment horizontal="center" vertical="center"/>
      <protection/>
    </xf>
    <xf numFmtId="49" fontId="3" fillId="2" borderId="0" xfId="20" applyNumberFormat="1" applyFont="1" applyFill="1" applyAlignment="1">
      <alignment horizontal="center" vertical="center"/>
      <protection/>
    </xf>
    <xf numFmtId="49" fontId="7" fillId="3" borderId="39" xfId="20" applyNumberFormat="1" applyFont="1" applyFill="1" applyBorder="1" applyAlignment="1">
      <alignment horizontal="center" vertical="center"/>
      <protection/>
    </xf>
    <xf numFmtId="49" fontId="7" fillId="3" borderId="26" xfId="20" applyNumberFormat="1" applyFont="1" applyFill="1" applyBorder="1" applyAlignment="1">
      <alignment horizontal="center" vertical="center"/>
      <protection/>
    </xf>
    <xf numFmtId="49" fontId="7" fillId="3" borderId="40" xfId="20" applyNumberFormat="1" applyFont="1" applyFill="1" applyBorder="1" applyAlignment="1">
      <alignment horizontal="center" vertical="center" wrapText="1"/>
      <protection/>
    </xf>
    <xf numFmtId="49" fontId="7" fillId="3" borderId="30" xfId="20" applyNumberFormat="1" applyFont="1" applyFill="1" applyBorder="1" applyAlignment="1">
      <alignment horizontal="center" vertical="center" wrapText="1"/>
      <protection/>
    </xf>
    <xf numFmtId="10" fontId="17" fillId="2" borderId="18" xfId="21" applyNumberFormat="1" applyFont="1" applyFill="1" applyBorder="1" applyAlignment="1">
      <alignment horizontal="center" vertical="center"/>
    </xf>
    <xf numFmtId="10" fontId="17" fillId="2" borderId="17" xfId="21" applyNumberFormat="1" applyFont="1" applyFill="1" applyBorder="1" applyAlignment="1">
      <alignment horizontal="center" vertical="center"/>
    </xf>
    <xf numFmtId="166" fontId="17" fillId="2" borderId="15" xfId="21" applyNumberFormat="1" applyFont="1" applyFill="1" applyBorder="1" applyAlignment="1">
      <alignment horizontal="center" vertical="center"/>
    </xf>
    <xf numFmtId="0" fontId="16" fillId="2" borderId="15" xfId="21" applyFont="1" applyFill="1" applyBorder="1" applyAlignment="1">
      <alignment horizontal="center" vertical="center"/>
    </xf>
    <xf numFmtId="0" fontId="15" fillId="6" borderId="15" xfId="21" applyFont="1" applyFill="1" applyBorder="1" applyAlignment="1">
      <alignment horizontal="center" vertical="center"/>
    </xf>
    <xf numFmtId="0" fontId="13" fillId="2" borderId="0" xfId="20" applyFont="1" applyFill="1" applyAlignment="1">
      <alignment horizontal="center" vertical="center"/>
      <protection/>
    </xf>
    <xf numFmtId="164" fontId="15" fillId="3" borderId="15" xfId="21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lanilha - Rede Coletrora 44 Casas" xfId="20"/>
    <cellStyle name="Normal_Acréscimo de duas salas e biblioteca - Esc. Tânia Regina" xfId="21"/>
    <cellStyle name="Normal 2" xfId="22"/>
    <cellStyle name="Separador de milhares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0</xdr:rowOff>
    </xdr:from>
    <xdr:to>
      <xdr:col>3</xdr:col>
      <xdr:colOff>1162050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95375" y="0"/>
          <a:ext cx="33528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90525" y="0"/>
          <a:ext cx="6667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819150</xdr:colOff>
      <xdr:row>0</xdr:row>
      <xdr:rowOff>0</xdr:rowOff>
    </xdr:from>
    <xdr:to>
      <xdr:col>3</xdr:col>
      <xdr:colOff>1466850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104900" y="0"/>
          <a:ext cx="364807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2012\_SEMED\Escola%20Machadinha\Planilha%20-%20Amplia&#231;&#227;o%20Escola%20de%20Machadinha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omp"/>
      <sheetName val="CrExe"/>
      <sheetName val="Cr Fin"/>
      <sheetName val="Cr Des"/>
    </sheetNames>
    <sheetDataSet>
      <sheetData sheetId="0">
        <row r="10">
          <cell r="G10">
            <v>11010.999999999998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2:BV49"/>
  <sheetViews>
    <sheetView tabSelected="1" zoomScale="115" zoomScaleNormal="115" workbookViewId="0" topLeftCell="A1">
      <selection activeCell="AX4" sqref="AV4:AX4"/>
    </sheetView>
  </sheetViews>
  <sheetFormatPr defaultColWidth="9.140625" defaultRowHeight="15" customHeight="1"/>
  <cols>
    <col min="1" max="1" width="3.57421875" style="2" customWidth="1"/>
    <col min="2" max="2" width="27.140625" style="1" customWidth="1"/>
    <col min="3" max="25" width="2.421875" style="1" customWidth="1"/>
    <col min="26" max="26" width="2.8515625" style="1" customWidth="1"/>
    <col min="27" max="31" width="2.421875" style="1" customWidth="1"/>
    <col min="32" max="32" width="2.8515625" style="1" customWidth="1"/>
    <col min="33" max="37" width="2.421875" style="1" customWidth="1"/>
    <col min="38" max="38" width="2.8515625" style="1" customWidth="1"/>
    <col min="39" max="43" width="2.421875" style="1" customWidth="1"/>
    <col min="44" max="44" width="2.8515625" style="1" customWidth="1"/>
    <col min="45" max="49" width="2.421875" style="1" customWidth="1"/>
    <col min="50" max="50" width="2.8515625" style="1" customWidth="1"/>
    <col min="51" max="55" width="2.421875" style="1" customWidth="1"/>
    <col min="56" max="56" width="2.8515625" style="1" customWidth="1"/>
    <col min="57" max="61" width="2.421875" style="1" customWidth="1"/>
    <col min="62" max="62" width="2.8515625" style="1" customWidth="1"/>
    <col min="63" max="67" width="2.421875" style="1" customWidth="1"/>
    <col min="68" max="68" width="2.8515625" style="1" customWidth="1"/>
    <col min="69" max="73" width="2.421875" style="1" customWidth="1"/>
    <col min="74" max="74" width="2.8515625" style="1" customWidth="1"/>
    <col min="75" max="16384" width="9.140625" style="1" customWidth="1"/>
  </cols>
  <sheetData>
    <row r="2" spans="1:74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</row>
    <row r="3" spans="1:74" ht="1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</row>
    <row r="4" ht="15" customHeight="1" thickBot="1"/>
    <row r="5" spans="1:74" ht="12" customHeight="1" thickBot="1">
      <c r="A5" s="92" t="s">
        <v>1</v>
      </c>
      <c r="B5" s="93"/>
      <c r="C5" s="96" t="s">
        <v>2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8"/>
    </row>
    <row r="6" spans="1:74" ht="12" customHeight="1" thickBot="1">
      <c r="A6" s="94"/>
      <c r="B6" s="95"/>
      <c r="C6" s="3">
        <v>5</v>
      </c>
      <c r="D6" s="4">
        <v>10</v>
      </c>
      <c r="E6" s="4">
        <v>15</v>
      </c>
      <c r="F6" s="4">
        <v>20</v>
      </c>
      <c r="G6" s="4">
        <v>25</v>
      </c>
      <c r="H6" s="5">
        <v>30</v>
      </c>
      <c r="I6" s="3">
        <v>35</v>
      </c>
      <c r="J6" s="4">
        <v>40</v>
      </c>
      <c r="K6" s="4">
        <v>45</v>
      </c>
      <c r="L6" s="4">
        <v>50</v>
      </c>
      <c r="M6" s="4">
        <v>55</v>
      </c>
      <c r="N6" s="5">
        <v>60</v>
      </c>
      <c r="O6" s="3">
        <v>65</v>
      </c>
      <c r="P6" s="4">
        <v>70</v>
      </c>
      <c r="Q6" s="4">
        <v>75</v>
      </c>
      <c r="R6" s="4">
        <v>80</v>
      </c>
      <c r="S6" s="4">
        <v>85</v>
      </c>
      <c r="T6" s="5">
        <v>90</v>
      </c>
      <c r="U6" s="3">
        <f>T6+5</f>
        <v>95</v>
      </c>
      <c r="V6" s="4">
        <f aca="true" t="shared" si="0" ref="V6:AL6">U6+5</f>
        <v>100</v>
      </c>
      <c r="W6" s="4">
        <f t="shared" si="0"/>
        <v>105</v>
      </c>
      <c r="X6" s="4">
        <f t="shared" si="0"/>
        <v>110</v>
      </c>
      <c r="Y6" s="4">
        <f t="shared" si="0"/>
        <v>115</v>
      </c>
      <c r="Z6" s="5">
        <f t="shared" si="0"/>
        <v>120</v>
      </c>
      <c r="AA6" s="3">
        <f t="shared" si="0"/>
        <v>125</v>
      </c>
      <c r="AB6" s="4">
        <f t="shared" si="0"/>
        <v>130</v>
      </c>
      <c r="AC6" s="4">
        <f t="shared" si="0"/>
        <v>135</v>
      </c>
      <c r="AD6" s="4">
        <f t="shared" si="0"/>
        <v>140</v>
      </c>
      <c r="AE6" s="4">
        <f t="shared" si="0"/>
        <v>145</v>
      </c>
      <c r="AF6" s="5">
        <f t="shared" si="0"/>
        <v>150</v>
      </c>
      <c r="AG6" s="3">
        <f t="shared" si="0"/>
        <v>155</v>
      </c>
      <c r="AH6" s="4">
        <f t="shared" si="0"/>
        <v>160</v>
      </c>
      <c r="AI6" s="4">
        <f t="shared" si="0"/>
        <v>165</v>
      </c>
      <c r="AJ6" s="4">
        <f t="shared" si="0"/>
        <v>170</v>
      </c>
      <c r="AK6" s="4">
        <f t="shared" si="0"/>
        <v>175</v>
      </c>
      <c r="AL6" s="5">
        <f t="shared" si="0"/>
        <v>180</v>
      </c>
      <c r="AM6" s="3">
        <f aca="true" t="shared" si="1" ref="AM6">AL6+5</f>
        <v>185</v>
      </c>
      <c r="AN6" s="4">
        <f aca="true" t="shared" si="2" ref="AN6">AM6+5</f>
        <v>190</v>
      </c>
      <c r="AO6" s="4">
        <f aca="true" t="shared" si="3" ref="AO6">AN6+5</f>
        <v>195</v>
      </c>
      <c r="AP6" s="4">
        <f aca="true" t="shared" si="4" ref="AP6">AO6+5</f>
        <v>200</v>
      </c>
      <c r="AQ6" s="4">
        <f aca="true" t="shared" si="5" ref="AQ6">AP6+5</f>
        <v>205</v>
      </c>
      <c r="AR6" s="5">
        <f aca="true" t="shared" si="6" ref="AR6">AQ6+5</f>
        <v>210</v>
      </c>
      <c r="AS6" s="3">
        <f aca="true" t="shared" si="7" ref="AS6">AR6+5</f>
        <v>215</v>
      </c>
      <c r="AT6" s="4">
        <f aca="true" t="shared" si="8" ref="AT6">AS6+5</f>
        <v>220</v>
      </c>
      <c r="AU6" s="4">
        <f aca="true" t="shared" si="9" ref="AU6">AT6+5</f>
        <v>225</v>
      </c>
      <c r="AV6" s="4">
        <f aca="true" t="shared" si="10" ref="AV6">AU6+5</f>
        <v>230</v>
      </c>
      <c r="AW6" s="4">
        <f aca="true" t="shared" si="11" ref="AW6">AV6+5</f>
        <v>235</v>
      </c>
      <c r="AX6" s="5">
        <f aca="true" t="shared" si="12" ref="AX6">AW6+5</f>
        <v>240</v>
      </c>
      <c r="AY6" s="3">
        <f aca="true" t="shared" si="13" ref="AY6">AX6+5</f>
        <v>245</v>
      </c>
      <c r="AZ6" s="4">
        <f aca="true" t="shared" si="14" ref="AZ6">AY6+5</f>
        <v>250</v>
      </c>
      <c r="BA6" s="4">
        <f aca="true" t="shared" si="15" ref="BA6">AZ6+5</f>
        <v>255</v>
      </c>
      <c r="BB6" s="4">
        <f aca="true" t="shared" si="16" ref="BB6">BA6+5</f>
        <v>260</v>
      </c>
      <c r="BC6" s="4">
        <f aca="true" t="shared" si="17" ref="BC6">BB6+5</f>
        <v>265</v>
      </c>
      <c r="BD6" s="5">
        <f aca="true" t="shared" si="18" ref="BD6">BC6+5</f>
        <v>270</v>
      </c>
      <c r="BE6" s="3">
        <f aca="true" t="shared" si="19" ref="BE6">BD6+5</f>
        <v>275</v>
      </c>
      <c r="BF6" s="4">
        <f aca="true" t="shared" si="20" ref="BF6">BE6+5</f>
        <v>280</v>
      </c>
      <c r="BG6" s="4">
        <f aca="true" t="shared" si="21" ref="BG6">BF6+5</f>
        <v>285</v>
      </c>
      <c r="BH6" s="4">
        <f aca="true" t="shared" si="22" ref="BH6">BG6+5</f>
        <v>290</v>
      </c>
      <c r="BI6" s="4">
        <f aca="true" t="shared" si="23" ref="BI6">BH6+5</f>
        <v>295</v>
      </c>
      <c r="BJ6" s="5">
        <f aca="true" t="shared" si="24" ref="BJ6">BI6+5</f>
        <v>300</v>
      </c>
      <c r="BK6" s="3">
        <f aca="true" t="shared" si="25" ref="BK6">BJ6+5</f>
        <v>305</v>
      </c>
      <c r="BL6" s="4">
        <f aca="true" t="shared" si="26" ref="BL6">BK6+5</f>
        <v>310</v>
      </c>
      <c r="BM6" s="4">
        <f aca="true" t="shared" si="27" ref="BM6">BL6+5</f>
        <v>315</v>
      </c>
      <c r="BN6" s="4">
        <f aca="true" t="shared" si="28" ref="BN6">BM6+5</f>
        <v>320</v>
      </c>
      <c r="BO6" s="4">
        <f aca="true" t="shared" si="29" ref="BO6">BN6+5</f>
        <v>325</v>
      </c>
      <c r="BP6" s="5">
        <f aca="true" t="shared" si="30" ref="BP6">BO6+5</f>
        <v>330</v>
      </c>
      <c r="BQ6" s="3">
        <f aca="true" t="shared" si="31" ref="BQ6">BP6+5</f>
        <v>335</v>
      </c>
      <c r="BR6" s="4">
        <f aca="true" t="shared" si="32" ref="BR6">BQ6+5</f>
        <v>340</v>
      </c>
      <c r="BS6" s="4">
        <f aca="true" t="shared" si="33" ref="BS6">BR6+5</f>
        <v>345</v>
      </c>
      <c r="BT6" s="4">
        <f aca="true" t="shared" si="34" ref="BT6">BS6+5</f>
        <v>350</v>
      </c>
      <c r="BU6" s="4">
        <f aca="true" t="shared" si="35" ref="BU6">BT6+5</f>
        <v>355</v>
      </c>
      <c r="BV6" s="5">
        <f aca="true" t="shared" si="36" ref="BV6">BU6+5</f>
        <v>360</v>
      </c>
    </row>
    <row r="7" spans="1:74" ht="12.95" customHeight="1">
      <c r="A7" s="6"/>
      <c r="B7" s="7"/>
      <c r="C7" s="8"/>
      <c r="D7" s="9"/>
      <c r="E7" s="10"/>
      <c r="F7" s="11"/>
      <c r="G7" s="9"/>
      <c r="H7" s="12"/>
      <c r="I7" s="11"/>
      <c r="J7" s="9"/>
      <c r="K7" s="9"/>
      <c r="L7" s="9"/>
      <c r="M7" s="9"/>
      <c r="N7" s="13"/>
      <c r="O7" s="8"/>
      <c r="P7" s="9"/>
      <c r="Q7" s="9"/>
      <c r="R7" s="9"/>
      <c r="S7" s="9"/>
      <c r="T7" s="12"/>
      <c r="U7" s="8"/>
      <c r="V7" s="9"/>
      <c r="W7" s="9"/>
      <c r="X7" s="9"/>
      <c r="Y7" s="9"/>
      <c r="Z7" s="12"/>
      <c r="AA7" s="8"/>
      <c r="AB7" s="9"/>
      <c r="AC7" s="9"/>
      <c r="AD7" s="9"/>
      <c r="AE7" s="9"/>
      <c r="AF7" s="12"/>
      <c r="AG7" s="8"/>
      <c r="AH7" s="9"/>
      <c r="AI7" s="9"/>
      <c r="AJ7" s="9"/>
      <c r="AK7" s="9"/>
      <c r="AL7" s="12"/>
      <c r="AM7" s="8"/>
      <c r="AN7" s="9"/>
      <c r="AO7" s="9"/>
      <c r="AP7" s="9"/>
      <c r="AQ7" s="9"/>
      <c r="AR7" s="12"/>
      <c r="AS7" s="8"/>
      <c r="AT7" s="9"/>
      <c r="AU7" s="9"/>
      <c r="AV7" s="9"/>
      <c r="AW7" s="9"/>
      <c r="AX7" s="12"/>
      <c r="AY7" s="8"/>
      <c r="AZ7" s="9"/>
      <c r="BA7" s="9"/>
      <c r="BB7" s="9"/>
      <c r="BC7" s="9"/>
      <c r="BD7" s="12"/>
      <c r="BE7" s="8"/>
      <c r="BF7" s="9"/>
      <c r="BG7" s="9"/>
      <c r="BH7" s="9"/>
      <c r="BI7" s="9"/>
      <c r="BJ7" s="12"/>
      <c r="BK7" s="8"/>
      <c r="BL7" s="9"/>
      <c r="BM7" s="9"/>
      <c r="BN7" s="9"/>
      <c r="BO7" s="9"/>
      <c r="BP7" s="12"/>
      <c r="BQ7" s="8"/>
      <c r="BR7" s="9"/>
      <c r="BS7" s="9"/>
      <c r="BT7" s="9"/>
      <c r="BU7" s="9"/>
      <c r="BV7" s="12"/>
    </row>
    <row r="8" spans="1:74" ht="9" customHeight="1">
      <c r="A8" s="14" t="s">
        <v>33</v>
      </c>
      <c r="B8" s="15" t="s">
        <v>22</v>
      </c>
      <c r="C8" s="59"/>
      <c r="D8" s="60"/>
      <c r="E8" s="60"/>
      <c r="F8" s="26"/>
      <c r="G8" s="17"/>
      <c r="H8" s="18"/>
      <c r="I8" s="26"/>
      <c r="J8" s="17"/>
      <c r="K8" s="17"/>
      <c r="L8" s="17"/>
      <c r="M8" s="17"/>
      <c r="N8" s="27"/>
      <c r="O8" s="16"/>
      <c r="P8" s="17"/>
      <c r="Q8" s="17"/>
      <c r="R8" s="17"/>
      <c r="S8" s="17"/>
      <c r="T8" s="18"/>
      <c r="U8" s="16"/>
      <c r="V8" s="17"/>
      <c r="W8" s="17"/>
      <c r="X8" s="17"/>
      <c r="Y8" s="17"/>
      <c r="Z8" s="18"/>
      <c r="AA8" s="16"/>
      <c r="AB8" s="17"/>
      <c r="AC8" s="17"/>
      <c r="AD8" s="17"/>
      <c r="AE8" s="17"/>
      <c r="AF8" s="18"/>
      <c r="AG8" s="16"/>
      <c r="AH8" s="17"/>
      <c r="AI8" s="17"/>
      <c r="AJ8" s="17"/>
      <c r="AK8" s="17"/>
      <c r="AL8" s="18"/>
      <c r="AM8" s="16"/>
      <c r="AN8" s="17"/>
      <c r="AO8" s="17"/>
      <c r="AP8" s="17"/>
      <c r="AQ8" s="17"/>
      <c r="AR8" s="18"/>
      <c r="AS8" s="16"/>
      <c r="AT8" s="17"/>
      <c r="AU8" s="17"/>
      <c r="AV8" s="17"/>
      <c r="AW8" s="17"/>
      <c r="AX8" s="18"/>
      <c r="AY8" s="16"/>
      <c r="AZ8" s="17"/>
      <c r="BA8" s="17"/>
      <c r="BB8" s="17"/>
      <c r="BC8" s="17"/>
      <c r="BD8" s="18"/>
      <c r="BE8" s="16"/>
      <c r="BF8" s="17"/>
      <c r="BG8" s="17"/>
      <c r="BH8" s="17"/>
      <c r="BI8" s="17"/>
      <c r="BJ8" s="18"/>
      <c r="BK8" s="16"/>
      <c r="BL8" s="17"/>
      <c r="BM8" s="17"/>
      <c r="BN8" s="17"/>
      <c r="BO8" s="17"/>
      <c r="BP8" s="18"/>
      <c r="BQ8" s="16"/>
      <c r="BR8" s="17"/>
      <c r="BS8" s="17"/>
      <c r="BT8" s="17"/>
      <c r="BU8" s="17"/>
      <c r="BV8" s="18"/>
    </row>
    <row r="9" spans="1:74" ht="12.95" customHeight="1">
      <c r="A9" s="14"/>
      <c r="B9" s="19"/>
      <c r="C9" s="20"/>
      <c r="D9" s="21"/>
      <c r="E9" s="21"/>
      <c r="F9" s="22"/>
      <c r="G9" s="21"/>
      <c r="H9" s="23"/>
      <c r="I9" s="22"/>
      <c r="J9" s="21"/>
      <c r="K9" s="21"/>
      <c r="L9" s="21"/>
      <c r="M9" s="21"/>
      <c r="N9" s="24"/>
      <c r="O9" s="20"/>
      <c r="P9" s="21"/>
      <c r="Q9" s="21"/>
      <c r="R9" s="21"/>
      <c r="S9" s="21"/>
      <c r="T9" s="23"/>
      <c r="U9" s="20"/>
      <c r="V9" s="21"/>
      <c r="W9" s="21"/>
      <c r="X9" s="21"/>
      <c r="Y9" s="21"/>
      <c r="Z9" s="23"/>
      <c r="AA9" s="20"/>
      <c r="AB9" s="21"/>
      <c r="AC9" s="21"/>
      <c r="AD9" s="21"/>
      <c r="AE9" s="21"/>
      <c r="AF9" s="23"/>
      <c r="AG9" s="20"/>
      <c r="AH9" s="21"/>
      <c r="AI9" s="21"/>
      <c r="AJ9" s="21"/>
      <c r="AK9" s="21"/>
      <c r="AL9" s="23"/>
      <c r="AM9" s="20"/>
      <c r="AN9" s="21"/>
      <c r="AO9" s="21"/>
      <c r="AP9" s="21"/>
      <c r="AQ9" s="21"/>
      <c r="AR9" s="23"/>
      <c r="AS9" s="20"/>
      <c r="AT9" s="21"/>
      <c r="AU9" s="21"/>
      <c r="AV9" s="21"/>
      <c r="AW9" s="21"/>
      <c r="AX9" s="23"/>
      <c r="AY9" s="20"/>
      <c r="AZ9" s="21"/>
      <c r="BA9" s="21"/>
      <c r="BB9" s="21"/>
      <c r="BC9" s="21"/>
      <c r="BD9" s="23"/>
      <c r="BE9" s="20"/>
      <c r="BF9" s="21"/>
      <c r="BG9" s="21"/>
      <c r="BH9" s="21"/>
      <c r="BI9" s="21"/>
      <c r="BJ9" s="23"/>
      <c r="BK9" s="20"/>
      <c r="BL9" s="21"/>
      <c r="BM9" s="21"/>
      <c r="BN9" s="21"/>
      <c r="BO9" s="21"/>
      <c r="BP9" s="23"/>
      <c r="BQ9" s="20"/>
      <c r="BR9" s="21"/>
      <c r="BS9" s="21"/>
      <c r="BT9" s="21"/>
      <c r="BU9" s="21"/>
      <c r="BV9" s="23"/>
    </row>
    <row r="10" spans="1:74" ht="9" customHeight="1">
      <c r="A10" s="14" t="s">
        <v>34</v>
      </c>
      <c r="B10" s="15" t="s">
        <v>23</v>
      </c>
      <c r="C10" s="20"/>
      <c r="D10" s="21"/>
      <c r="E10" s="21"/>
      <c r="F10" s="62"/>
      <c r="G10" s="63"/>
      <c r="H10" s="64"/>
      <c r="I10" s="22"/>
      <c r="J10" s="21"/>
      <c r="K10" s="21"/>
      <c r="L10" s="21"/>
      <c r="M10" s="21"/>
      <c r="N10" s="24"/>
      <c r="O10" s="20"/>
      <c r="P10" s="21"/>
      <c r="Q10" s="21"/>
      <c r="R10" s="21"/>
      <c r="S10" s="21"/>
      <c r="T10" s="23"/>
      <c r="U10" s="20"/>
      <c r="V10" s="21"/>
      <c r="W10" s="21"/>
      <c r="X10" s="21"/>
      <c r="Y10" s="21"/>
      <c r="Z10" s="23"/>
      <c r="AA10" s="20"/>
      <c r="AB10" s="21"/>
      <c r="AC10" s="21"/>
      <c r="AD10" s="21"/>
      <c r="AE10" s="21"/>
      <c r="AF10" s="23"/>
      <c r="AG10" s="20"/>
      <c r="AH10" s="21"/>
      <c r="AI10" s="21"/>
      <c r="AJ10" s="21"/>
      <c r="AK10" s="21"/>
      <c r="AL10" s="23"/>
      <c r="AM10" s="20"/>
      <c r="AN10" s="21"/>
      <c r="AO10" s="21"/>
      <c r="AP10" s="21"/>
      <c r="AQ10" s="21"/>
      <c r="AR10" s="23"/>
      <c r="AS10" s="20"/>
      <c r="AT10" s="21"/>
      <c r="AU10" s="21"/>
      <c r="AV10" s="21"/>
      <c r="AW10" s="21"/>
      <c r="AX10" s="23"/>
      <c r="AY10" s="20"/>
      <c r="AZ10" s="21"/>
      <c r="BA10" s="21"/>
      <c r="BB10" s="21"/>
      <c r="BC10" s="21"/>
      <c r="BD10" s="23"/>
      <c r="BE10" s="20"/>
      <c r="BF10" s="21"/>
      <c r="BG10" s="21"/>
      <c r="BH10" s="21"/>
      <c r="BI10" s="21"/>
      <c r="BJ10" s="23"/>
      <c r="BK10" s="20"/>
      <c r="BL10" s="21"/>
      <c r="BM10" s="21"/>
      <c r="BN10" s="21"/>
      <c r="BO10" s="21"/>
      <c r="BP10" s="23"/>
      <c r="BQ10" s="20"/>
      <c r="BR10" s="21"/>
      <c r="BS10" s="21"/>
      <c r="BT10" s="21"/>
      <c r="BU10" s="21"/>
      <c r="BV10" s="23"/>
    </row>
    <row r="11" spans="1:74" ht="12.95" customHeight="1">
      <c r="A11" s="14"/>
      <c r="B11" s="19"/>
      <c r="C11" s="20"/>
      <c r="D11" s="21"/>
      <c r="E11" s="21"/>
      <c r="F11" s="22"/>
      <c r="G11" s="21"/>
      <c r="H11" s="23"/>
      <c r="I11" s="22"/>
      <c r="J11" s="21"/>
      <c r="K11" s="21"/>
      <c r="L11" s="21"/>
      <c r="M11" s="21"/>
      <c r="N11" s="24"/>
      <c r="O11" s="20"/>
      <c r="P11" s="21"/>
      <c r="Q11" s="21"/>
      <c r="R11" s="21"/>
      <c r="S11" s="21"/>
      <c r="T11" s="23"/>
      <c r="U11" s="20"/>
      <c r="V11" s="21"/>
      <c r="W11" s="21"/>
      <c r="X11" s="21"/>
      <c r="Y11" s="21"/>
      <c r="Z11" s="23"/>
      <c r="AA11" s="20"/>
      <c r="AB11" s="21"/>
      <c r="AC11" s="21"/>
      <c r="AD11" s="21"/>
      <c r="AE11" s="21"/>
      <c r="AF11" s="23"/>
      <c r="AG11" s="20"/>
      <c r="AH11" s="21"/>
      <c r="AI11" s="21"/>
      <c r="AJ11" s="21"/>
      <c r="AK11" s="21"/>
      <c r="AL11" s="23"/>
      <c r="AM11" s="20"/>
      <c r="AN11" s="21"/>
      <c r="AO11" s="21"/>
      <c r="AP11" s="21"/>
      <c r="AQ11" s="21"/>
      <c r="AR11" s="23"/>
      <c r="AS11" s="20"/>
      <c r="AT11" s="21"/>
      <c r="AU11" s="21"/>
      <c r="AV11" s="21"/>
      <c r="AW11" s="21"/>
      <c r="AX11" s="23"/>
      <c r="AY11" s="20"/>
      <c r="AZ11" s="21"/>
      <c r="BA11" s="21"/>
      <c r="BB11" s="21"/>
      <c r="BC11" s="21"/>
      <c r="BD11" s="23"/>
      <c r="BE11" s="20"/>
      <c r="BF11" s="21"/>
      <c r="BG11" s="21"/>
      <c r="BH11" s="21"/>
      <c r="BI11" s="21"/>
      <c r="BJ11" s="23"/>
      <c r="BK11" s="20"/>
      <c r="BL11" s="21"/>
      <c r="BM11" s="21"/>
      <c r="BN11" s="21"/>
      <c r="BO11" s="21"/>
      <c r="BP11" s="23"/>
      <c r="BQ11" s="20"/>
      <c r="BR11" s="21"/>
      <c r="BS11" s="21"/>
      <c r="BT11" s="21"/>
      <c r="BU11" s="21"/>
      <c r="BV11" s="23"/>
    </row>
    <row r="12" spans="1:74" ht="9" customHeight="1">
      <c r="A12" s="14" t="s">
        <v>35</v>
      </c>
      <c r="B12" s="25" t="s">
        <v>62</v>
      </c>
      <c r="C12" s="20"/>
      <c r="D12" s="21"/>
      <c r="E12" s="21"/>
      <c r="F12" s="22"/>
      <c r="G12" s="63"/>
      <c r="H12" s="64"/>
      <c r="I12" s="62"/>
      <c r="J12" s="63"/>
      <c r="K12" s="63"/>
      <c r="L12" s="63"/>
      <c r="M12" s="63"/>
      <c r="N12" s="65"/>
      <c r="O12" s="66"/>
      <c r="P12" s="63"/>
      <c r="Q12" s="63"/>
      <c r="R12" s="63"/>
      <c r="S12" s="63"/>
      <c r="T12" s="64"/>
      <c r="U12" s="20"/>
      <c r="V12" s="21"/>
      <c r="W12" s="21"/>
      <c r="X12" s="21"/>
      <c r="Y12" s="21"/>
      <c r="Z12" s="23"/>
      <c r="AA12" s="20"/>
      <c r="AB12" s="21"/>
      <c r="AC12" s="21"/>
      <c r="AD12" s="21"/>
      <c r="AE12" s="21"/>
      <c r="AF12" s="23"/>
      <c r="AG12" s="20"/>
      <c r="AH12" s="21"/>
      <c r="AI12" s="21"/>
      <c r="AJ12" s="21"/>
      <c r="AK12" s="21"/>
      <c r="AL12" s="23"/>
      <c r="AM12" s="20"/>
      <c r="AN12" s="21"/>
      <c r="AO12" s="21"/>
      <c r="AP12" s="21"/>
      <c r="AQ12" s="21"/>
      <c r="AR12" s="23"/>
      <c r="AS12" s="20"/>
      <c r="AT12" s="21"/>
      <c r="AU12" s="21"/>
      <c r="AV12" s="21"/>
      <c r="AW12" s="21"/>
      <c r="AX12" s="23"/>
      <c r="AY12" s="20"/>
      <c r="AZ12" s="21"/>
      <c r="BA12" s="21"/>
      <c r="BB12" s="21"/>
      <c r="BC12" s="21"/>
      <c r="BD12" s="23"/>
      <c r="BE12" s="20"/>
      <c r="BF12" s="21"/>
      <c r="BG12" s="21"/>
      <c r="BH12" s="21"/>
      <c r="BI12" s="21"/>
      <c r="BJ12" s="23"/>
      <c r="BK12" s="20"/>
      <c r="BL12" s="21"/>
      <c r="BM12" s="21"/>
      <c r="BN12" s="21"/>
      <c r="BO12" s="21"/>
      <c r="BP12" s="23"/>
      <c r="BQ12" s="20"/>
      <c r="BR12" s="21"/>
      <c r="BS12" s="21"/>
      <c r="BT12" s="21"/>
      <c r="BU12" s="21"/>
      <c r="BV12" s="23"/>
    </row>
    <row r="13" spans="1:74" ht="12.95" customHeight="1">
      <c r="A13" s="14"/>
      <c r="B13" s="19"/>
      <c r="C13" s="20"/>
      <c r="D13" s="21"/>
      <c r="E13" s="21"/>
      <c r="F13" s="22"/>
      <c r="G13" s="21"/>
      <c r="H13" s="23"/>
      <c r="I13" s="22"/>
      <c r="J13" s="21"/>
      <c r="K13" s="21"/>
      <c r="L13" s="21"/>
      <c r="M13" s="21"/>
      <c r="N13" s="24"/>
      <c r="O13" s="20"/>
      <c r="P13" s="21"/>
      <c r="Q13" s="21"/>
      <c r="R13" s="21"/>
      <c r="S13" s="21"/>
      <c r="T13" s="23"/>
      <c r="U13" s="20"/>
      <c r="V13" s="21"/>
      <c r="W13" s="21"/>
      <c r="X13" s="21"/>
      <c r="Y13" s="21"/>
      <c r="Z13" s="23"/>
      <c r="AA13" s="20"/>
      <c r="AB13" s="21"/>
      <c r="AC13" s="21"/>
      <c r="AD13" s="21"/>
      <c r="AE13" s="21"/>
      <c r="AF13" s="23"/>
      <c r="AG13" s="20"/>
      <c r="AH13" s="21"/>
      <c r="AI13" s="21"/>
      <c r="AJ13" s="21"/>
      <c r="AK13" s="21"/>
      <c r="AL13" s="23"/>
      <c r="AM13" s="20"/>
      <c r="AN13" s="21"/>
      <c r="AO13" s="21"/>
      <c r="AP13" s="21"/>
      <c r="AQ13" s="21"/>
      <c r="AR13" s="23"/>
      <c r="AS13" s="20"/>
      <c r="AT13" s="21"/>
      <c r="AU13" s="21"/>
      <c r="AV13" s="21"/>
      <c r="AW13" s="21"/>
      <c r="AX13" s="23"/>
      <c r="AY13" s="20"/>
      <c r="AZ13" s="21"/>
      <c r="BA13" s="21"/>
      <c r="BB13" s="21"/>
      <c r="BC13" s="21"/>
      <c r="BD13" s="23"/>
      <c r="BE13" s="20"/>
      <c r="BF13" s="21"/>
      <c r="BG13" s="21"/>
      <c r="BH13" s="21"/>
      <c r="BI13" s="21"/>
      <c r="BJ13" s="23"/>
      <c r="BK13" s="20"/>
      <c r="BL13" s="21"/>
      <c r="BM13" s="21"/>
      <c r="BN13" s="21"/>
      <c r="BO13" s="21"/>
      <c r="BP13" s="23"/>
      <c r="BQ13" s="20"/>
      <c r="BR13" s="21"/>
      <c r="BS13" s="21"/>
      <c r="BT13" s="21"/>
      <c r="BU13" s="21"/>
      <c r="BV13" s="23"/>
    </row>
    <row r="14" spans="1:74" ht="9" customHeight="1">
      <c r="A14" s="14" t="s">
        <v>36</v>
      </c>
      <c r="B14" s="25" t="s">
        <v>24</v>
      </c>
      <c r="C14" s="16"/>
      <c r="D14" s="17"/>
      <c r="E14" s="17"/>
      <c r="F14" s="26"/>
      <c r="G14" s="17"/>
      <c r="H14" s="18"/>
      <c r="I14" s="26"/>
      <c r="J14" s="17"/>
      <c r="K14" s="17"/>
      <c r="L14" s="17"/>
      <c r="M14" s="17"/>
      <c r="N14" s="27"/>
      <c r="O14" s="16"/>
      <c r="P14" s="17"/>
      <c r="Q14" s="17"/>
      <c r="R14" s="17"/>
      <c r="S14" s="60"/>
      <c r="T14" s="61"/>
      <c r="U14" s="59"/>
      <c r="V14" s="60"/>
      <c r="W14" s="60"/>
      <c r="X14" s="60"/>
      <c r="Y14" s="60"/>
      <c r="Z14" s="61"/>
      <c r="AA14" s="59"/>
      <c r="AB14" s="60"/>
      <c r="AC14" s="60"/>
      <c r="AD14" s="17"/>
      <c r="AE14" s="17"/>
      <c r="AF14" s="18"/>
      <c r="AG14" s="16"/>
      <c r="AH14" s="17"/>
      <c r="AI14" s="17"/>
      <c r="AJ14" s="17"/>
      <c r="AK14" s="17"/>
      <c r="AL14" s="18"/>
      <c r="AM14" s="16"/>
      <c r="AN14" s="17"/>
      <c r="AO14" s="17"/>
      <c r="AP14" s="17"/>
      <c r="AQ14" s="17"/>
      <c r="AR14" s="18"/>
      <c r="AS14" s="16"/>
      <c r="AT14" s="17"/>
      <c r="AU14" s="17"/>
      <c r="AV14" s="17"/>
      <c r="AW14" s="17"/>
      <c r="AX14" s="18"/>
      <c r="AY14" s="16"/>
      <c r="AZ14" s="17"/>
      <c r="BA14" s="17"/>
      <c r="BB14" s="17"/>
      <c r="BC14" s="17"/>
      <c r="BD14" s="18"/>
      <c r="BE14" s="16"/>
      <c r="BF14" s="17"/>
      <c r="BG14" s="17"/>
      <c r="BH14" s="17"/>
      <c r="BI14" s="17"/>
      <c r="BJ14" s="18"/>
      <c r="BK14" s="16"/>
      <c r="BL14" s="17"/>
      <c r="BM14" s="17"/>
      <c r="BN14" s="17"/>
      <c r="BO14" s="17"/>
      <c r="BP14" s="18"/>
      <c r="BQ14" s="16"/>
      <c r="BR14" s="17"/>
      <c r="BS14" s="17"/>
      <c r="BT14" s="17"/>
      <c r="BU14" s="17"/>
      <c r="BV14" s="18"/>
    </row>
    <row r="15" spans="1:74" ht="12.95" customHeight="1">
      <c r="A15" s="14"/>
      <c r="B15" s="19"/>
      <c r="C15" s="20"/>
      <c r="D15" s="21"/>
      <c r="E15" s="21"/>
      <c r="F15" s="22"/>
      <c r="G15" s="21"/>
      <c r="H15" s="23"/>
      <c r="I15" s="22"/>
      <c r="J15" s="21"/>
      <c r="K15" s="21"/>
      <c r="L15" s="21"/>
      <c r="M15" s="21"/>
      <c r="N15" s="24"/>
      <c r="O15" s="20"/>
      <c r="P15" s="21"/>
      <c r="Q15" s="21"/>
      <c r="R15" s="21"/>
      <c r="S15" s="21"/>
      <c r="T15" s="23"/>
      <c r="U15" s="20"/>
      <c r="V15" s="21"/>
      <c r="W15" s="21"/>
      <c r="X15" s="21"/>
      <c r="Y15" s="21"/>
      <c r="Z15" s="23"/>
      <c r="AA15" s="20"/>
      <c r="AB15" s="21"/>
      <c r="AC15" s="21"/>
      <c r="AD15" s="21"/>
      <c r="AE15" s="21"/>
      <c r="AF15" s="23"/>
      <c r="AG15" s="20"/>
      <c r="AH15" s="21"/>
      <c r="AI15" s="21"/>
      <c r="AJ15" s="21"/>
      <c r="AK15" s="21"/>
      <c r="AL15" s="23"/>
      <c r="AM15" s="20"/>
      <c r="AN15" s="21"/>
      <c r="AO15" s="21"/>
      <c r="AP15" s="21"/>
      <c r="AQ15" s="21"/>
      <c r="AR15" s="23"/>
      <c r="AS15" s="20"/>
      <c r="AT15" s="21"/>
      <c r="AU15" s="21"/>
      <c r="AV15" s="21"/>
      <c r="AW15" s="21"/>
      <c r="AX15" s="23"/>
      <c r="AY15" s="20"/>
      <c r="AZ15" s="21"/>
      <c r="BA15" s="21"/>
      <c r="BB15" s="21"/>
      <c r="BC15" s="21"/>
      <c r="BD15" s="23"/>
      <c r="BE15" s="20"/>
      <c r="BF15" s="21"/>
      <c r="BG15" s="21"/>
      <c r="BH15" s="21"/>
      <c r="BI15" s="21"/>
      <c r="BJ15" s="23"/>
      <c r="BK15" s="20"/>
      <c r="BL15" s="21"/>
      <c r="BM15" s="21"/>
      <c r="BN15" s="21"/>
      <c r="BO15" s="21"/>
      <c r="BP15" s="23"/>
      <c r="BQ15" s="20"/>
      <c r="BR15" s="21"/>
      <c r="BS15" s="21"/>
      <c r="BT15" s="21"/>
      <c r="BU15" s="21"/>
      <c r="BV15" s="23"/>
    </row>
    <row r="16" spans="1:74" ht="9" customHeight="1">
      <c r="A16" s="14" t="s">
        <v>37</v>
      </c>
      <c r="B16" s="25" t="s">
        <v>25</v>
      </c>
      <c r="C16" s="20"/>
      <c r="D16" s="21"/>
      <c r="E16" s="21"/>
      <c r="F16" s="22"/>
      <c r="G16" s="21"/>
      <c r="H16" s="23"/>
      <c r="I16" s="22"/>
      <c r="J16" s="21"/>
      <c r="K16" s="21"/>
      <c r="L16" s="21"/>
      <c r="M16" s="21"/>
      <c r="N16" s="24"/>
      <c r="O16" s="66"/>
      <c r="P16" s="63"/>
      <c r="Q16" s="63"/>
      <c r="R16" s="63"/>
      <c r="S16" s="63"/>
      <c r="T16" s="64"/>
      <c r="U16" s="66"/>
      <c r="V16" s="63"/>
      <c r="W16" s="63"/>
      <c r="X16" s="63"/>
      <c r="Y16" s="63"/>
      <c r="Z16" s="64"/>
      <c r="AA16" s="66"/>
      <c r="AB16" s="63"/>
      <c r="AC16" s="63"/>
      <c r="AD16" s="63"/>
      <c r="AE16" s="21"/>
      <c r="AF16" s="23"/>
      <c r="AG16" s="20"/>
      <c r="AH16" s="21"/>
      <c r="AI16" s="21"/>
      <c r="AJ16" s="21"/>
      <c r="AK16" s="21"/>
      <c r="AL16" s="23"/>
      <c r="AM16" s="20"/>
      <c r="AN16" s="21"/>
      <c r="AO16" s="21"/>
      <c r="AP16" s="21"/>
      <c r="AQ16" s="21"/>
      <c r="AR16" s="23"/>
      <c r="AS16" s="20"/>
      <c r="AT16" s="21"/>
      <c r="AU16" s="21"/>
      <c r="AV16" s="21"/>
      <c r="AW16" s="21"/>
      <c r="AX16" s="23"/>
      <c r="AY16" s="20"/>
      <c r="AZ16" s="21"/>
      <c r="BA16" s="21"/>
      <c r="BB16" s="21"/>
      <c r="BC16" s="21"/>
      <c r="BD16" s="23"/>
      <c r="BE16" s="20"/>
      <c r="BF16" s="21"/>
      <c r="BG16" s="21"/>
      <c r="BH16" s="21"/>
      <c r="BI16" s="21"/>
      <c r="BJ16" s="23"/>
      <c r="BK16" s="20"/>
      <c r="BL16" s="21"/>
      <c r="BM16" s="21"/>
      <c r="BN16" s="21"/>
      <c r="BO16" s="21"/>
      <c r="BP16" s="23"/>
      <c r="BQ16" s="20"/>
      <c r="BR16" s="21"/>
      <c r="BS16" s="21"/>
      <c r="BT16" s="21"/>
      <c r="BU16" s="21"/>
      <c r="BV16" s="23"/>
    </row>
    <row r="17" spans="1:74" ht="12.95" customHeight="1">
      <c r="A17" s="14"/>
      <c r="B17" s="19"/>
      <c r="C17" s="20"/>
      <c r="D17" s="21"/>
      <c r="E17" s="21"/>
      <c r="F17" s="22"/>
      <c r="G17" s="21"/>
      <c r="H17" s="23"/>
      <c r="I17" s="22"/>
      <c r="J17" s="21"/>
      <c r="K17" s="21"/>
      <c r="L17" s="21"/>
      <c r="M17" s="21"/>
      <c r="N17" s="24"/>
      <c r="O17" s="20"/>
      <c r="P17" s="21"/>
      <c r="Q17" s="21"/>
      <c r="R17" s="21"/>
      <c r="S17" s="21"/>
      <c r="T17" s="23"/>
      <c r="U17" s="20"/>
      <c r="V17" s="21"/>
      <c r="W17" s="21"/>
      <c r="X17" s="21"/>
      <c r="Y17" s="21"/>
      <c r="Z17" s="23"/>
      <c r="AA17" s="20"/>
      <c r="AB17" s="21"/>
      <c r="AC17" s="21"/>
      <c r="AD17" s="21"/>
      <c r="AE17" s="21"/>
      <c r="AF17" s="23"/>
      <c r="AG17" s="20"/>
      <c r="AH17" s="21"/>
      <c r="AI17" s="21"/>
      <c r="AJ17" s="21"/>
      <c r="AK17" s="21"/>
      <c r="AL17" s="23"/>
      <c r="AM17" s="20"/>
      <c r="AN17" s="21"/>
      <c r="AO17" s="21"/>
      <c r="AP17" s="21"/>
      <c r="AQ17" s="21"/>
      <c r="AR17" s="23"/>
      <c r="AS17" s="20"/>
      <c r="AT17" s="21"/>
      <c r="AU17" s="21"/>
      <c r="AV17" s="21"/>
      <c r="AW17" s="21"/>
      <c r="AX17" s="23"/>
      <c r="AY17" s="20"/>
      <c r="AZ17" s="21"/>
      <c r="BA17" s="21"/>
      <c r="BB17" s="21"/>
      <c r="BC17" s="21"/>
      <c r="BD17" s="23"/>
      <c r="BE17" s="20"/>
      <c r="BF17" s="21"/>
      <c r="BG17" s="21"/>
      <c r="BH17" s="21"/>
      <c r="BI17" s="21"/>
      <c r="BJ17" s="23"/>
      <c r="BK17" s="20"/>
      <c r="BL17" s="21"/>
      <c r="BM17" s="21"/>
      <c r="BN17" s="21"/>
      <c r="BO17" s="21"/>
      <c r="BP17" s="23"/>
      <c r="BQ17" s="20"/>
      <c r="BR17" s="21"/>
      <c r="BS17" s="21"/>
      <c r="BT17" s="21"/>
      <c r="BU17" s="21"/>
      <c r="BV17" s="23"/>
    </row>
    <row r="18" spans="1:74" ht="9" customHeight="1">
      <c r="A18" s="14" t="s">
        <v>38</v>
      </c>
      <c r="B18" s="25" t="s">
        <v>26</v>
      </c>
      <c r="C18" s="20"/>
      <c r="D18" s="21"/>
      <c r="E18" s="21"/>
      <c r="F18" s="22"/>
      <c r="G18" s="21"/>
      <c r="H18" s="23"/>
      <c r="I18" s="22"/>
      <c r="J18" s="21"/>
      <c r="K18" s="21"/>
      <c r="L18" s="21"/>
      <c r="M18" s="21"/>
      <c r="N18" s="24"/>
      <c r="O18" s="20"/>
      <c r="P18" s="21"/>
      <c r="Q18" s="63"/>
      <c r="R18" s="63"/>
      <c r="S18" s="63"/>
      <c r="T18" s="64"/>
      <c r="U18" s="66"/>
      <c r="V18" s="63"/>
      <c r="W18" s="63"/>
      <c r="X18" s="63"/>
      <c r="Y18" s="63"/>
      <c r="Z18" s="64"/>
      <c r="AA18" s="66"/>
      <c r="AB18" s="63"/>
      <c r="AC18" s="63"/>
      <c r="AD18" s="63"/>
      <c r="AE18" s="63"/>
      <c r="AF18" s="64"/>
      <c r="AG18" s="66"/>
      <c r="AH18" s="63"/>
      <c r="AI18" s="63"/>
      <c r="AJ18" s="63"/>
      <c r="AK18" s="63"/>
      <c r="AL18" s="64"/>
      <c r="AM18" s="20"/>
      <c r="AN18" s="21"/>
      <c r="AO18" s="21"/>
      <c r="AP18" s="21"/>
      <c r="AQ18" s="21"/>
      <c r="AR18" s="23"/>
      <c r="AS18" s="20"/>
      <c r="AT18" s="21"/>
      <c r="AU18" s="21"/>
      <c r="AV18" s="21"/>
      <c r="AW18" s="21"/>
      <c r="AX18" s="23"/>
      <c r="AY18" s="20"/>
      <c r="AZ18" s="21"/>
      <c r="BA18" s="21"/>
      <c r="BB18" s="21"/>
      <c r="BC18" s="21"/>
      <c r="BD18" s="23"/>
      <c r="BE18" s="20"/>
      <c r="BF18" s="21"/>
      <c r="BG18" s="21"/>
      <c r="BH18" s="21"/>
      <c r="BI18" s="21"/>
      <c r="BJ18" s="23"/>
      <c r="BK18" s="20"/>
      <c r="BL18" s="21"/>
      <c r="BM18" s="21"/>
      <c r="BN18" s="21"/>
      <c r="BO18" s="21"/>
      <c r="BP18" s="23"/>
      <c r="BQ18" s="20"/>
      <c r="BR18" s="21"/>
      <c r="BS18" s="21"/>
      <c r="BT18" s="21"/>
      <c r="BU18" s="21"/>
      <c r="BV18" s="23"/>
    </row>
    <row r="19" spans="1:74" ht="12.95" customHeight="1">
      <c r="A19" s="14"/>
      <c r="B19" s="19"/>
      <c r="C19" s="20"/>
      <c r="D19" s="21"/>
      <c r="E19" s="21"/>
      <c r="F19" s="22"/>
      <c r="G19" s="21"/>
      <c r="H19" s="23"/>
      <c r="I19" s="22"/>
      <c r="J19" s="21"/>
      <c r="K19" s="21"/>
      <c r="L19" s="21"/>
      <c r="M19" s="21"/>
      <c r="N19" s="24"/>
      <c r="O19" s="20"/>
      <c r="P19" s="21"/>
      <c r="Q19" s="21"/>
      <c r="R19" s="21"/>
      <c r="S19" s="21"/>
      <c r="T19" s="23"/>
      <c r="U19" s="20"/>
      <c r="V19" s="21"/>
      <c r="W19" s="21"/>
      <c r="X19" s="21"/>
      <c r="Y19" s="21"/>
      <c r="Z19" s="23"/>
      <c r="AA19" s="20"/>
      <c r="AB19" s="21"/>
      <c r="AC19" s="21"/>
      <c r="AD19" s="21"/>
      <c r="AE19" s="21"/>
      <c r="AF19" s="23"/>
      <c r="AG19" s="20"/>
      <c r="AH19" s="21"/>
      <c r="AI19" s="21"/>
      <c r="AJ19" s="21"/>
      <c r="AK19" s="21"/>
      <c r="AL19" s="23"/>
      <c r="AM19" s="20"/>
      <c r="AN19" s="21"/>
      <c r="AO19" s="21"/>
      <c r="AP19" s="21"/>
      <c r="AQ19" s="21"/>
      <c r="AR19" s="23"/>
      <c r="AS19" s="20"/>
      <c r="AT19" s="21"/>
      <c r="AU19" s="21"/>
      <c r="AV19" s="21"/>
      <c r="AW19" s="21"/>
      <c r="AX19" s="23"/>
      <c r="AY19" s="20"/>
      <c r="AZ19" s="21"/>
      <c r="BA19" s="21"/>
      <c r="BB19" s="21"/>
      <c r="BC19" s="21"/>
      <c r="BD19" s="23"/>
      <c r="BE19" s="20"/>
      <c r="BF19" s="21"/>
      <c r="BG19" s="21"/>
      <c r="BH19" s="21"/>
      <c r="BI19" s="21"/>
      <c r="BJ19" s="23"/>
      <c r="BK19" s="20"/>
      <c r="BL19" s="21"/>
      <c r="BM19" s="21"/>
      <c r="BN19" s="21"/>
      <c r="BO19" s="21"/>
      <c r="BP19" s="23"/>
      <c r="BQ19" s="20"/>
      <c r="BR19" s="21"/>
      <c r="BS19" s="21"/>
      <c r="BT19" s="21"/>
      <c r="BU19" s="21"/>
      <c r="BV19" s="23"/>
    </row>
    <row r="20" spans="1:74" ht="9" customHeight="1">
      <c r="A20" s="14" t="s">
        <v>39</v>
      </c>
      <c r="B20" s="25" t="s">
        <v>61</v>
      </c>
      <c r="C20" s="16"/>
      <c r="D20" s="17"/>
      <c r="E20" s="17"/>
      <c r="F20" s="26"/>
      <c r="G20" s="17"/>
      <c r="H20" s="18"/>
      <c r="I20" s="26"/>
      <c r="J20" s="17"/>
      <c r="K20" s="17"/>
      <c r="L20" s="17"/>
      <c r="M20" s="17"/>
      <c r="N20" s="27"/>
      <c r="O20" s="16"/>
      <c r="P20" s="17"/>
      <c r="Q20" s="17"/>
      <c r="R20" s="17"/>
      <c r="S20" s="17"/>
      <c r="T20" s="18"/>
      <c r="U20" s="16"/>
      <c r="V20" s="17"/>
      <c r="W20" s="17"/>
      <c r="X20" s="60"/>
      <c r="Y20" s="60"/>
      <c r="Z20" s="61"/>
      <c r="AA20" s="59"/>
      <c r="AB20" s="60"/>
      <c r="AC20" s="60"/>
      <c r="AD20" s="60"/>
      <c r="AE20" s="60"/>
      <c r="AF20" s="61"/>
      <c r="AG20" s="59"/>
      <c r="AH20" s="60"/>
      <c r="AI20" s="60"/>
      <c r="AJ20" s="60"/>
      <c r="AK20" s="17"/>
      <c r="AL20" s="18"/>
      <c r="AM20" s="16"/>
      <c r="AN20" s="17"/>
      <c r="AO20" s="17"/>
      <c r="AP20" s="17"/>
      <c r="AQ20" s="17"/>
      <c r="AR20" s="18"/>
      <c r="AS20" s="16"/>
      <c r="AT20" s="17"/>
      <c r="AU20" s="17"/>
      <c r="AV20" s="17"/>
      <c r="AW20" s="17"/>
      <c r="AX20" s="18"/>
      <c r="AY20" s="16"/>
      <c r="AZ20" s="17"/>
      <c r="BA20" s="17"/>
      <c r="BB20" s="17"/>
      <c r="BC20" s="17"/>
      <c r="BD20" s="18"/>
      <c r="BE20" s="16"/>
      <c r="BF20" s="17"/>
      <c r="BG20" s="17"/>
      <c r="BH20" s="17"/>
      <c r="BI20" s="17"/>
      <c r="BJ20" s="18"/>
      <c r="BK20" s="16"/>
      <c r="BL20" s="17"/>
      <c r="BM20" s="17"/>
      <c r="BN20" s="17"/>
      <c r="BO20" s="17"/>
      <c r="BP20" s="18"/>
      <c r="BQ20" s="16"/>
      <c r="BR20" s="17"/>
      <c r="BS20" s="17"/>
      <c r="BT20" s="17"/>
      <c r="BU20" s="17"/>
      <c r="BV20" s="18"/>
    </row>
    <row r="21" spans="1:74" ht="12.95" customHeight="1">
      <c r="A21" s="14"/>
      <c r="B21" s="19"/>
      <c r="C21" s="20"/>
      <c r="D21" s="21"/>
      <c r="E21" s="21"/>
      <c r="F21" s="22"/>
      <c r="G21" s="21"/>
      <c r="H21" s="23"/>
      <c r="I21" s="22"/>
      <c r="J21" s="21"/>
      <c r="K21" s="21"/>
      <c r="L21" s="21"/>
      <c r="M21" s="21"/>
      <c r="N21" s="24"/>
      <c r="O21" s="20"/>
      <c r="P21" s="21"/>
      <c r="Q21" s="21"/>
      <c r="R21" s="21"/>
      <c r="S21" s="21"/>
      <c r="T21" s="23"/>
      <c r="U21" s="20"/>
      <c r="V21" s="21"/>
      <c r="W21" s="21"/>
      <c r="X21" s="21"/>
      <c r="Y21" s="21"/>
      <c r="Z21" s="23"/>
      <c r="AA21" s="20"/>
      <c r="AB21" s="21"/>
      <c r="AC21" s="21"/>
      <c r="AD21" s="21"/>
      <c r="AE21" s="21"/>
      <c r="AF21" s="23"/>
      <c r="AG21" s="20"/>
      <c r="AH21" s="21"/>
      <c r="AI21" s="21"/>
      <c r="AJ21" s="21"/>
      <c r="AK21" s="21"/>
      <c r="AL21" s="23"/>
      <c r="AM21" s="20"/>
      <c r="AN21" s="21"/>
      <c r="AO21" s="21"/>
      <c r="AP21" s="21"/>
      <c r="AQ21" s="21"/>
      <c r="AR21" s="23"/>
      <c r="AS21" s="20"/>
      <c r="AT21" s="21"/>
      <c r="AU21" s="21"/>
      <c r="AV21" s="21"/>
      <c r="AW21" s="21"/>
      <c r="AX21" s="23"/>
      <c r="AY21" s="20"/>
      <c r="AZ21" s="21"/>
      <c r="BA21" s="21"/>
      <c r="BB21" s="21"/>
      <c r="BC21" s="21"/>
      <c r="BD21" s="23"/>
      <c r="BE21" s="20"/>
      <c r="BF21" s="21"/>
      <c r="BG21" s="21"/>
      <c r="BH21" s="21"/>
      <c r="BI21" s="21"/>
      <c r="BJ21" s="23"/>
      <c r="BK21" s="20"/>
      <c r="BL21" s="21"/>
      <c r="BM21" s="21"/>
      <c r="BN21" s="21"/>
      <c r="BO21" s="21"/>
      <c r="BP21" s="23"/>
      <c r="BQ21" s="20"/>
      <c r="BR21" s="21"/>
      <c r="BS21" s="21"/>
      <c r="BT21" s="21"/>
      <c r="BU21" s="21"/>
      <c r="BV21" s="23"/>
    </row>
    <row r="22" spans="1:74" ht="9" customHeight="1">
      <c r="A22" s="14" t="s">
        <v>40</v>
      </c>
      <c r="B22" s="25" t="s">
        <v>27</v>
      </c>
      <c r="C22" s="20"/>
      <c r="D22" s="21"/>
      <c r="E22" s="21"/>
      <c r="F22" s="22"/>
      <c r="G22" s="21"/>
      <c r="H22" s="23"/>
      <c r="I22" s="22"/>
      <c r="J22" s="21"/>
      <c r="K22" s="21"/>
      <c r="L22" s="21"/>
      <c r="M22" s="21"/>
      <c r="N22" s="24"/>
      <c r="O22" s="20"/>
      <c r="P22" s="21"/>
      <c r="Q22" s="21"/>
      <c r="R22" s="21"/>
      <c r="S22" s="21"/>
      <c r="T22" s="23"/>
      <c r="U22" s="20"/>
      <c r="V22" s="21"/>
      <c r="W22" s="21"/>
      <c r="X22" s="21"/>
      <c r="Y22" s="21"/>
      <c r="Z22" s="23"/>
      <c r="AA22" s="20"/>
      <c r="AB22" s="21"/>
      <c r="AC22" s="21"/>
      <c r="AD22" s="21"/>
      <c r="AE22" s="21"/>
      <c r="AF22" s="23"/>
      <c r="AG22" s="66"/>
      <c r="AH22" s="63"/>
      <c r="AI22" s="63"/>
      <c r="AJ22" s="63"/>
      <c r="AK22" s="63"/>
      <c r="AL22" s="64"/>
      <c r="AM22" s="66"/>
      <c r="AN22" s="63"/>
      <c r="AO22" s="63"/>
      <c r="AP22" s="63"/>
      <c r="AQ22" s="63"/>
      <c r="AR22" s="64"/>
      <c r="AS22" s="66"/>
      <c r="AT22" s="63"/>
      <c r="AU22" s="63"/>
      <c r="AV22" s="63"/>
      <c r="AW22" s="63"/>
      <c r="AX22" s="64"/>
      <c r="AY22" s="20"/>
      <c r="AZ22" s="21"/>
      <c r="BA22" s="21"/>
      <c r="BB22" s="21"/>
      <c r="BC22" s="21"/>
      <c r="BD22" s="23"/>
      <c r="BE22" s="20"/>
      <c r="BF22" s="21"/>
      <c r="BG22" s="21"/>
      <c r="BH22" s="21"/>
      <c r="BI22" s="21"/>
      <c r="BJ22" s="23"/>
      <c r="BK22" s="20"/>
      <c r="BL22" s="21"/>
      <c r="BM22" s="21"/>
      <c r="BN22" s="21"/>
      <c r="BO22" s="21"/>
      <c r="BP22" s="23"/>
      <c r="BQ22" s="20"/>
      <c r="BR22" s="21"/>
      <c r="BS22" s="21"/>
      <c r="BT22" s="21"/>
      <c r="BU22" s="21"/>
      <c r="BV22" s="23"/>
    </row>
    <row r="23" spans="1:74" ht="12.95" customHeight="1">
      <c r="A23" s="14"/>
      <c r="B23" s="19"/>
      <c r="C23" s="20"/>
      <c r="D23" s="21"/>
      <c r="E23" s="21"/>
      <c r="F23" s="22"/>
      <c r="G23" s="21"/>
      <c r="H23" s="23"/>
      <c r="I23" s="22"/>
      <c r="J23" s="21"/>
      <c r="K23" s="21"/>
      <c r="L23" s="21"/>
      <c r="M23" s="21"/>
      <c r="N23" s="24"/>
      <c r="O23" s="20"/>
      <c r="P23" s="21"/>
      <c r="Q23" s="21"/>
      <c r="R23" s="21"/>
      <c r="S23" s="21"/>
      <c r="T23" s="23"/>
      <c r="U23" s="20"/>
      <c r="V23" s="21"/>
      <c r="W23" s="21"/>
      <c r="X23" s="21"/>
      <c r="Y23" s="21"/>
      <c r="Z23" s="23"/>
      <c r="AA23" s="20"/>
      <c r="AB23" s="21"/>
      <c r="AC23" s="21"/>
      <c r="AD23" s="21"/>
      <c r="AE23" s="21"/>
      <c r="AF23" s="23"/>
      <c r="AG23" s="20"/>
      <c r="AH23" s="21"/>
      <c r="AI23" s="21"/>
      <c r="AJ23" s="21"/>
      <c r="AK23" s="21"/>
      <c r="AL23" s="23"/>
      <c r="AM23" s="20"/>
      <c r="AN23" s="21"/>
      <c r="AO23" s="21"/>
      <c r="AP23" s="21"/>
      <c r="AQ23" s="21"/>
      <c r="AR23" s="23"/>
      <c r="AS23" s="20"/>
      <c r="AT23" s="21"/>
      <c r="AU23" s="21"/>
      <c r="AV23" s="21"/>
      <c r="AW23" s="21"/>
      <c r="AX23" s="23"/>
      <c r="AY23" s="20"/>
      <c r="AZ23" s="21"/>
      <c r="BA23" s="21"/>
      <c r="BB23" s="21"/>
      <c r="BC23" s="21"/>
      <c r="BD23" s="23"/>
      <c r="BE23" s="20"/>
      <c r="BF23" s="21"/>
      <c r="BG23" s="21"/>
      <c r="BH23" s="21"/>
      <c r="BI23" s="21"/>
      <c r="BJ23" s="23"/>
      <c r="BK23" s="20"/>
      <c r="BL23" s="21"/>
      <c r="BM23" s="21"/>
      <c r="BN23" s="21"/>
      <c r="BO23" s="21"/>
      <c r="BP23" s="23"/>
      <c r="BQ23" s="20"/>
      <c r="BR23" s="21"/>
      <c r="BS23" s="21"/>
      <c r="BT23" s="21"/>
      <c r="BU23" s="21"/>
      <c r="BV23" s="23"/>
    </row>
    <row r="24" spans="1:74" ht="9" customHeight="1">
      <c r="A24" s="14" t="s">
        <v>41</v>
      </c>
      <c r="B24" s="25" t="s">
        <v>28</v>
      </c>
      <c r="C24" s="20"/>
      <c r="D24" s="21"/>
      <c r="E24" s="21"/>
      <c r="F24" s="22"/>
      <c r="G24" s="21"/>
      <c r="H24" s="23"/>
      <c r="I24" s="22"/>
      <c r="J24" s="21"/>
      <c r="K24" s="21"/>
      <c r="L24" s="21"/>
      <c r="M24" s="21"/>
      <c r="N24" s="24"/>
      <c r="O24" s="20"/>
      <c r="P24" s="21"/>
      <c r="Q24" s="21"/>
      <c r="R24" s="21"/>
      <c r="S24" s="21"/>
      <c r="T24" s="23"/>
      <c r="U24" s="20"/>
      <c r="V24" s="21"/>
      <c r="W24" s="21"/>
      <c r="X24" s="21"/>
      <c r="Y24" s="21"/>
      <c r="Z24" s="23"/>
      <c r="AA24" s="66"/>
      <c r="AB24" s="63"/>
      <c r="AC24" s="63"/>
      <c r="AD24" s="63"/>
      <c r="AE24" s="63"/>
      <c r="AF24" s="64"/>
      <c r="AG24" s="66"/>
      <c r="AH24" s="63"/>
      <c r="AI24" s="63"/>
      <c r="AJ24" s="63"/>
      <c r="AK24" s="63"/>
      <c r="AL24" s="64"/>
      <c r="AM24" s="20"/>
      <c r="AN24" s="21"/>
      <c r="AO24" s="21"/>
      <c r="AP24" s="21"/>
      <c r="AQ24" s="21"/>
      <c r="AR24" s="23"/>
      <c r="AS24" s="20"/>
      <c r="AT24" s="21"/>
      <c r="AU24" s="21"/>
      <c r="AV24" s="21"/>
      <c r="AW24" s="21"/>
      <c r="AX24" s="23"/>
      <c r="AY24" s="20"/>
      <c r="AZ24" s="21"/>
      <c r="BA24" s="21"/>
      <c r="BB24" s="21"/>
      <c r="BC24" s="21"/>
      <c r="BD24" s="23"/>
      <c r="BE24" s="20"/>
      <c r="BF24" s="21"/>
      <c r="BG24" s="21"/>
      <c r="BH24" s="21"/>
      <c r="BI24" s="21"/>
      <c r="BJ24" s="23"/>
      <c r="BK24" s="20"/>
      <c r="BL24" s="21"/>
      <c r="BM24" s="21"/>
      <c r="BN24" s="21"/>
      <c r="BO24" s="21"/>
      <c r="BP24" s="23"/>
      <c r="BQ24" s="20"/>
      <c r="BR24" s="21"/>
      <c r="BS24" s="21"/>
      <c r="BT24" s="21"/>
      <c r="BU24" s="21"/>
      <c r="BV24" s="23"/>
    </row>
    <row r="25" spans="1:74" ht="12.95" customHeight="1">
      <c r="A25" s="14"/>
      <c r="B25" s="19"/>
      <c r="C25" s="20"/>
      <c r="D25" s="21"/>
      <c r="E25" s="21"/>
      <c r="F25" s="22"/>
      <c r="G25" s="21"/>
      <c r="H25" s="23"/>
      <c r="I25" s="22"/>
      <c r="J25" s="21"/>
      <c r="K25" s="21"/>
      <c r="L25" s="21"/>
      <c r="M25" s="21"/>
      <c r="N25" s="24"/>
      <c r="O25" s="20"/>
      <c r="P25" s="21"/>
      <c r="Q25" s="21"/>
      <c r="R25" s="21"/>
      <c r="S25" s="21"/>
      <c r="T25" s="23"/>
      <c r="U25" s="20"/>
      <c r="V25" s="21"/>
      <c r="W25" s="21"/>
      <c r="X25" s="21"/>
      <c r="Y25" s="21"/>
      <c r="Z25" s="23"/>
      <c r="AA25" s="20"/>
      <c r="AB25" s="21"/>
      <c r="AC25" s="21"/>
      <c r="AD25" s="21"/>
      <c r="AE25" s="21"/>
      <c r="AF25" s="23"/>
      <c r="AG25" s="20"/>
      <c r="AH25" s="21"/>
      <c r="AI25" s="21"/>
      <c r="AJ25" s="21"/>
      <c r="AK25" s="21"/>
      <c r="AL25" s="23"/>
      <c r="AM25" s="20"/>
      <c r="AN25" s="21"/>
      <c r="AO25" s="21"/>
      <c r="AP25" s="21"/>
      <c r="AQ25" s="21"/>
      <c r="AR25" s="23"/>
      <c r="AS25" s="20"/>
      <c r="AT25" s="21"/>
      <c r="AU25" s="21"/>
      <c r="AV25" s="21"/>
      <c r="AW25" s="21"/>
      <c r="AX25" s="23"/>
      <c r="AY25" s="20"/>
      <c r="AZ25" s="21"/>
      <c r="BA25" s="21"/>
      <c r="BB25" s="21"/>
      <c r="BC25" s="21"/>
      <c r="BD25" s="23"/>
      <c r="BE25" s="20"/>
      <c r="BF25" s="21"/>
      <c r="BG25" s="21"/>
      <c r="BH25" s="21"/>
      <c r="BI25" s="21"/>
      <c r="BJ25" s="23"/>
      <c r="BK25" s="20"/>
      <c r="BL25" s="21"/>
      <c r="BM25" s="21"/>
      <c r="BN25" s="21"/>
      <c r="BO25" s="21"/>
      <c r="BP25" s="23"/>
      <c r="BQ25" s="20"/>
      <c r="BR25" s="21"/>
      <c r="BS25" s="21"/>
      <c r="BT25" s="21"/>
      <c r="BU25" s="21"/>
      <c r="BV25" s="23"/>
    </row>
    <row r="26" spans="1:74" ht="9" customHeight="1">
      <c r="A26" s="14" t="s">
        <v>42</v>
      </c>
      <c r="B26" s="25" t="s">
        <v>29</v>
      </c>
      <c r="C26" s="20"/>
      <c r="D26" s="21"/>
      <c r="E26" s="21"/>
      <c r="F26" s="22"/>
      <c r="G26" s="21"/>
      <c r="H26" s="23"/>
      <c r="I26" s="22"/>
      <c r="J26" s="21"/>
      <c r="K26" s="21"/>
      <c r="L26" s="21"/>
      <c r="M26" s="21"/>
      <c r="N26" s="24"/>
      <c r="O26" s="20"/>
      <c r="P26" s="21"/>
      <c r="Q26" s="21"/>
      <c r="R26" s="21"/>
      <c r="S26" s="21"/>
      <c r="T26" s="23"/>
      <c r="U26" s="20"/>
      <c r="V26" s="21"/>
      <c r="W26" s="21"/>
      <c r="X26" s="21"/>
      <c r="Y26" s="21"/>
      <c r="Z26" s="23"/>
      <c r="AA26" s="20"/>
      <c r="AB26" s="21"/>
      <c r="AC26" s="21"/>
      <c r="AD26" s="21"/>
      <c r="AE26" s="21"/>
      <c r="AF26" s="23"/>
      <c r="AG26" s="20"/>
      <c r="AH26" s="21"/>
      <c r="AI26" s="21"/>
      <c r="AJ26" s="21"/>
      <c r="AK26" s="21"/>
      <c r="AL26" s="23"/>
      <c r="AM26" s="20"/>
      <c r="AN26" s="21"/>
      <c r="AO26" s="21"/>
      <c r="AP26" s="21"/>
      <c r="AQ26" s="21"/>
      <c r="AR26" s="23"/>
      <c r="AS26" s="66"/>
      <c r="AT26" s="63"/>
      <c r="AU26" s="63"/>
      <c r="AV26" s="63"/>
      <c r="AW26" s="63"/>
      <c r="AX26" s="64"/>
      <c r="AY26" s="66"/>
      <c r="AZ26" s="63"/>
      <c r="BA26" s="63"/>
      <c r="BB26" s="63"/>
      <c r="BC26" s="63"/>
      <c r="BD26" s="64"/>
      <c r="BE26" s="20"/>
      <c r="BF26" s="21"/>
      <c r="BG26" s="21"/>
      <c r="BH26" s="21"/>
      <c r="BI26" s="21"/>
      <c r="BJ26" s="23"/>
      <c r="BK26" s="20"/>
      <c r="BL26" s="21"/>
      <c r="BM26" s="21"/>
      <c r="BN26" s="21"/>
      <c r="BO26" s="21"/>
      <c r="BP26" s="23"/>
      <c r="BQ26" s="20"/>
      <c r="BR26" s="21"/>
      <c r="BS26" s="21"/>
      <c r="BT26" s="21"/>
      <c r="BU26" s="21"/>
      <c r="BV26" s="23"/>
    </row>
    <row r="27" spans="1:74" ht="12.95" customHeight="1">
      <c r="A27" s="14"/>
      <c r="B27" s="19"/>
      <c r="C27" s="20"/>
      <c r="D27" s="21"/>
      <c r="E27" s="21"/>
      <c r="F27" s="22"/>
      <c r="G27" s="21"/>
      <c r="H27" s="23"/>
      <c r="I27" s="22"/>
      <c r="J27" s="21"/>
      <c r="K27" s="21"/>
      <c r="L27" s="21"/>
      <c r="M27" s="21"/>
      <c r="N27" s="24"/>
      <c r="O27" s="20"/>
      <c r="P27" s="21"/>
      <c r="Q27" s="21"/>
      <c r="R27" s="21"/>
      <c r="S27" s="21"/>
      <c r="T27" s="23"/>
      <c r="U27" s="20"/>
      <c r="V27" s="21"/>
      <c r="W27" s="21"/>
      <c r="X27" s="21"/>
      <c r="Y27" s="21"/>
      <c r="Z27" s="23"/>
      <c r="AA27" s="20"/>
      <c r="AB27" s="21"/>
      <c r="AC27" s="21"/>
      <c r="AD27" s="21"/>
      <c r="AE27" s="21"/>
      <c r="AF27" s="23"/>
      <c r="AG27" s="20"/>
      <c r="AH27" s="21"/>
      <c r="AI27" s="21"/>
      <c r="AJ27" s="21"/>
      <c r="AK27" s="21"/>
      <c r="AL27" s="23"/>
      <c r="AM27" s="20"/>
      <c r="AN27" s="21"/>
      <c r="AO27" s="21"/>
      <c r="AP27" s="21"/>
      <c r="AQ27" s="21"/>
      <c r="AR27" s="23"/>
      <c r="AS27" s="20"/>
      <c r="AT27" s="21"/>
      <c r="AU27" s="21"/>
      <c r="AV27" s="21"/>
      <c r="AW27" s="21"/>
      <c r="AX27" s="23"/>
      <c r="AY27" s="20"/>
      <c r="AZ27" s="21"/>
      <c r="BA27" s="21"/>
      <c r="BB27" s="21"/>
      <c r="BC27" s="21"/>
      <c r="BD27" s="23"/>
      <c r="BE27" s="20"/>
      <c r="BF27" s="21"/>
      <c r="BG27" s="21"/>
      <c r="BH27" s="21"/>
      <c r="BI27" s="21"/>
      <c r="BJ27" s="23"/>
      <c r="BK27" s="20"/>
      <c r="BL27" s="21"/>
      <c r="BM27" s="21"/>
      <c r="BN27" s="21"/>
      <c r="BO27" s="21"/>
      <c r="BP27" s="23"/>
      <c r="BQ27" s="20"/>
      <c r="BR27" s="21"/>
      <c r="BS27" s="21"/>
      <c r="BT27" s="21"/>
      <c r="BU27" s="21"/>
      <c r="BV27" s="23"/>
    </row>
    <row r="28" spans="1:74" ht="9" customHeight="1">
      <c r="A28" s="14" t="s">
        <v>43</v>
      </c>
      <c r="B28" s="25" t="s">
        <v>30</v>
      </c>
      <c r="C28" s="20"/>
      <c r="D28" s="21"/>
      <c r="E28" s="21"/>
      <c r="F28" s="22"/>
      <c r="G28" s="21"/>
      <c r="H28" s="23"/>
      <c r="I28" s="22"/>
      <c r="J28" s="21"/>
      <c r="K28" s="21"/>
      <c r="L28" s="21"/>
      <c r="M28" s="21"/>
      <c r="N28" s="24"/>
      <c r="O28" s="20"/>
      <c r="P28" s="21"/>
      <c r="Q28" s="21"/>
      <c r="R28" s="21"/>
      <c r="S28" s="21"/>
      <c r="T28" s="23"/>
      <c r="U28" s="20"/>
      <c r="V28" s="21"/>
      <c r="W28" s="21"/>
      <c r="X28" s="21"/>
      <c r="Y28" s="21"/>
      <c r="Z28" s="23"/>
      <c r="AA28" s="66"/>
      <c r="AB28" s="63"/>
      <c r="AC28" s="63"/>
      <c r="AD28" s="63"/>
      <c r="AE28" s="63"/>
      <c r="AF28" s="64"/>
      <c r="AG28" s="66"/>
      <c r="AH28" s="63"/>
      <c r="AI28" s="63"/>
      <c r="AJ28" s="63"/>
      <c r="AK28" s="63"/>
      <c r="AL28" s="64"/>
      <c r="AM28" s="66"/>
      <c r="AN28" s="63"/>
      <c r="AO28" s="63"/>
      <c r="AP28" s="63"/>
      <c r="AQ28" s="63"/>
      <c r="AR28" s="64"/>
      <c r="AS28" s="20"/>
      <c r="AT28" s="21"/>
      <c r="AU28" s="21"/>
      <c r="AV28" s="21"/>
      <c r="AW28" s="21"/>
      <c r="AX28" s="23"/>
      <c r="AY28" s="20"/>
      <c r="AZ28" s="21"/>
      <c r="BA28" s="21"/>
      <c r="BB28" s="21"/>
      <c r="BC28" s="21"/>
      <c r="BD28" s="23"/>
      <c r="BE28" s="20"/>
      <c r="BF28" s="21"/>
      <c r="BG28" s="21"/>
      <c r="BH28" s="21"/>
      <c r="BI28" s="21"/>
      <c r="BJ28" s="23"/>
      <c r="BK28" s="20"/>
      <c r="BL28" s="21"/>
      <c r="BM28" s="21"/>
      <c r="BN28" s="21"/>
      <c r="BO28" s="21"/>
      <c r="BP28" s="23"/>
      <c r="BQ28" s="20"/>
      <c r="BR28" s="21"/>
      <c r="BS28" s="21"/>
      <c r="BT28" s="21"/>
      <c r="BU28" s="21"/>
      <c r="BV28" s="23"/>
    </row>
    <row r="29" spans="1:74" ht="12.95" customHeight="1">
      <c r="A29" s="14"/>
      <c r="B29" s="19"/>
      <c r="C29" s="20"/>
      <c r="D29" s="21"/>
      <c r="E29" s="21"/>
      <c r="F29" s="22"/>
      <c r="G29" s="21"/>
      <c r="H29" s="23"/>
      <c r="I29" s="22"/>
      <c r="J29" s="21"/>
      <c r="K29" s="21"/>
      <c r="L29" s="21"/>
      <c r="M29" s="21"/>
      <c r="N29" s="24"/>
      <c r="O29" s="20"/>
      <c r="P29" s="21"/>
      <c r="Q29" s="21"/>
      <c r="R29" s="21"/>
      <c r="S29" s="21"/>
      <c r="T29" s="23"/>
      <c r="U29" s="20"/>
      <c r="V29" s="21"/>
      <c r="W29" s="21"/>
      <c r="X29" s="21"/>
      <c r="Y29" s="21"/>
      <c r="Z29" s="23"/>
      <c r="AA29" s="20"/>
      <c r="AB29" s="21"/>
      <c r="AC29" s="21"/>
      <c r="AD29" s="21"/>
      <c r="AE29" s="21"/>
      <c r="AF29" s="23"/>
      <c r="AG29" s="20"/>
      <c r="AH29" s="21"/>
      <c r="AI29" s="21"/>
      <c r="AJ29" s="21"/>
      <c r="AK29" s="21"/>
      <c r="AL29" s="23"/>
      <c r="AM29" s="20"/>
      <c r="AN29" s="21"/>
      <c r="AO29" s="21"/>
      <c r="AP29" s="21"/>
      <c r="AQ29" s="21"/>
      <c r="AR29" s="23"/>
      <c r="AS29" s="20"/>
      <c r="AT29" s="21"/>
      <c r="AU29" s="21"/>
      <c r="AV29" s="21"/>
      <c r="AW29" s="21"/>
      <c r="AX29" s="23"/>
      <c r="AY29" s="20"/>
      <c r="AZ29" s="21"/>
      <c r="BA29" s="21"/>
      <c r="BB29" s="21"/>
      <c r="BC29" s="21"/>
      <c r="BD29" s="23"/>
      <c r="BE29" s="20"/>
      <c r="BF29" s="21"/>
      <c r="BG29" s="21"/>
      <c r="BH29" s="21"/>
      <c r="BI29" s="21"/>
      <c r="BJ29" s="23"/>
      <c r="BK29" s="20"/>
      <c r="BL29" s="21"/>
      <c r="BM29" s="21"/>
      <c r="BN29" s="21"/>
      <c r="BO29" s="21"/>
      <c r="BP29" s="23"/>
      <c r="BQ29" s="20"/>
      <c r="BR29" s="21"/>
      <c r="BS29" s="21"/>
      <c r="BT29" s="21"/>
      <c r="BU29" s="21"/>
      <c r="BV29" s="23"/>
    </row>
    <row r="30" spans="1:74" ht="9" customHeight="1">
      <c r="A30" s="14" t="s">
        <v>44</v>
      </c>
      <c r="B30" s="25" t="s">
        <v>31</v>
      </c>
      <c r="C30" s="20"/>
      <c r="D30" s="21"/>
      <c r="E30" s="21"/>
      <c r="F30" s="22"/>
      <c r="G30" s="21"/>
      <c r="H30" s="23"/>
      <c r="I30" s="22"/>
      <c r="J30" s="21"/>
      <c r="K30" s="21"/>
      <c r="L30" s="21"/>
      <c r="M30" s="21"/>
      <c r="N30" s="24"/>
      <c r="O30" s="20"/>
      <c r="P30" s="21"/>
      <c r="Q30" s="21"/>
      <c r="R30" s="21"/>
      <c r="S30" s="21"/>
      <c r="T30" s="23"/>
      <c r="U30" s="20"/>
      <c r="V30" s="21"/>
      <c r="W30" s="21"/>
      <c r="X30" s="21"/>
      <c r="Y30" s="21"/>
      <c r="Z30" s="23"/>
      <c r="AA30" s="20"/>
      <c r="AB30" s="21"/>
      <c r="AC30" s="21"/>
      <c r="AD30" s="21"/>
      <c r="AE30" s="21"/>
      <c r="AF30" s="23"/>
      <c r="AG30" s="20"/>
      <c r="AH30" s="21"/>
      <c r="AI30" s="21"/>
      <c r="AJ30" s="21"/>
      <c r="AK30" s="21"/>
      <c r="AL30" s="23"/>
      <c r="AM30" s="20"/>
      <c r="AN30" s="21"/>
      <c r="AO30" s="21"/>
      <c r="AP30" s="21"/>
      <c r="AQ30" s="21"/>
      <c r="AR30" s="23"/>
      <c r="AS30" s="20"/>
      <c r="AT30" s="21"/>
      <c r="AU30" s="21"/>
      <c r="AV30" s="21"/>
      <c r="AW30" s="21"/>
      <c r="AX30" s="23"/>
      <c r="AY30" s="20"/>
      <c r="AZ30" s="21"/>
      <c r="BA30" s="21"/>
      <c r="BB30" s="21"/>
      <c r="BC30" s="21"/>
      <c r="BD30" s="23"/>
      <c r="BE30" s="66"/>
      <c r="BF30" s="63"/>
      <c r="BG30" s="63"/>
      <c r="BH30" s="63"/>
      <c r="BI30" s="63"/>
      <c r="BJ30" s="64"/>
      <c r="BK30" s="66"/>
      <c r="BL30" s="63"/>
      <c r="BM30" s="63"/>
      <c r="BN30" s="63"/>
      <c r="BO30" s="63"/>
      <c r="BP30" s="64"/>
      <c r="BQ30" s="20"/>
      <c r="BR30" s="21"/>
      <c r="BS30" s="21"/>
      <c r="BT30" s="21"/>
      <c r="BU30" s="21"/>
      <c r="BV30" s="23"/>
    </row>
    <row r="31" spans="1:74" ht="12.95" customHeight="1">
      <c r="A31" s="14"/>
      <c r="B31" s="19"/>
      <c r="C31" s="20"/>
      <c r="D31" s="21"/>
      <c r="E31" s="21"/>
      <c r="F31" s="22"/>
      <c r="G31" s="21"/>
      <c r="H31" s="23"/>
      <c r="I31" s="22"/>
      <c r="J31" s="21"/>
      <c r="K31" s="21"/>
      <c r="L31" s="21"/>
      <c r="M31" s="21"/>
      <c r="N31" s="24"/>
      <c r="O31" s="20"/>
      <c r="P31" s="21"/>
      <c r="Q31" s="21"/>
      <c r="R31" s="21"/>
      <c r="S31" s="21"/>
      <c r="T31" s="23"/>
      <c r="U31" s="20"/>
      <c r="V31" s="21"/>
      <c r="W31" s="21"/>
      <c r="X31" s="21"/>
      <c r="Y31" s="21"/>
      <c r="Z31" s="23"/>
      <c r="AA31" s="20"/>
      <c r="AB31" s="21"/>
      <c r="AC31" s="21"/>
      <c r="AD31" s="21"/>
      <c r="AE31" s="21"/>
      <c r="AF31" s="23"/>
      <c r="AG31" s="20"/>
      <c r="AH31" s="21"/>
      <c r="AI31" s="21"/>
      <c r="AJ31" s="21"/>
      <c r="AK31" s="21"/>
      <c r="AL31" s="23"/>
      <c r="AM31" s="20"/>
      <c r="AN31" s="21"/>
      <c r="AO31" s="21"/>
      <c r="AP31" s="21"/>
      <c r="AQ31" s="21"/>
      <c r="AR31" s="23"/>
      <c r="AS31" s="20"/>
      <c r="AT31" s="21"/>
      <c r="AU31" s="21"/>
      <c r="AV31" s="21"/>
      <c r="AW31" s="21"/>
      <c r="AX31" s="23"/>
      <c r="AY31" s="20"/>
      <c r="AZ31" s="21"/>
      <c r="BA31" s="21"/>
      <c r="BB31" s="21"/>
      <c r="BC31" s="21"/>
      <c r="BD31" s="23"/>
      <c r="BE31" s="20"/>
      <c r="BF31" s="21"/>
      <c r="BG31" s="21"/>
      <c r="BH31" s="21"/>
      <c r="BI31" s="21"/>
      <c r="BJ31" s="23"/>
      <c r="BK31" s="20"/>
      <c r="BL31" s="21"/>
      <c r="BM31" s="21"/>
      <c r="BN31" s="21"/>
      <c r="BO31" s="21"/>
      <c r="BP31" s="23"/>
      <c r="BQ31" s="20"/>
      <c r="BR31" s="21"/>
      <c r="BS31" s="21"/>
      <c r="BT31" s="21"/>
      <c r="BU31" s="21"/>
      <c r="BV31" s="23"/>
    </row>
    <row r="32" spans="1:74" ht="9" customHeight="1">
      <c r="A32" s="14" t="s">
        <v>45</v>
      </c>
      <c r="B32" s="25" t="s">
        <v>32</v>
      </c>
      <c r="C32" s="20"/>
      <c r="D32" s="21"/>
      <c r="E32" s="21"/>
      <c r="F32" s="22"/>
      <c r="G32" s="21"/>
      <c r="H32" s="23"/>
      <c r="I32" s="22"/>
      <c r="J32" s="21"/>
      <c r="K32" s="21"/>
      <c r="L32" s="21"/>
      <c r="M32" s="21"/>
      <c r="N32" s="24"/>
      <c r="O32" s="20"/>
      <c r="P32" s="21"/>
      <c r="Q32" s="21"/>
      <c r="R32" s="21"/>
      <c r="S32" s="21"/>
      <c r="T32" s="23"/>
      <c r="U32" s="20"/>
      <c r="V32" s="21"/>
      <c r="W32" s="21"/>
      <c r="X32" s="21"/>
      <c r="Y32" s="21"/>
      <c r="Z32" s="23"/>
      <c r="AA32" s="20"/>
      <c r="AB32" s="21"/>
      <c r="AC32" s="21"/>
      <c r="AD32" s="21"/>
      <c r="AE32" s="21"/>
      <c r="AF32" s="23"/>
      <c r="AG32" s="20"/>
      <c r="AH32" s="21"/>
      <c r="AI32" s="21"/>
      <c r="AJ32" s="21"/>
      <c r="AK32" s="21"/>
      <c r="AL32" s="23"/>
      <c r="AM32" s="20"/>
      <c r="AN32" s="21"/>
      <c r="AO32" s="21"/>
      <c r="AP32" s="21"/>
      <c r="AQ32" s="21"/>
      <c r="AR32" s="23"/>
      <c r="AS32" s="20"/>
      <c r="AT32" s="21"/>
      <c r="AU32" s="21"/>
      <c r="AV32" s="21"/>
      <c r="AW32" s="21"/>
      <c r="AX32" s="23"/>
      <c r="AY32" s="20"/>
      <c r="AZ32" s="21"/>
      <c r="BA32" s="21"/>
      <c r="BB32" s="21"/>
      <c r="BC32" s="21"/>
      <c r="BD32" s="23"/>
      <c r="BE32" s="66"/>
      <c r="BF32" s="63"/>
      <c r="BG32" s="63"/>
      <c r="BH32" s="63"/>
      <c r="BI32" s="63"/>
      <c r="BJ32" s="64"/>
      <c r="BK32" s="66"/>
      <c r="BL32" s="63"/>
      <c r="BM32" s="63"/>
      <c r="BN32" s="63"/>
      <c r="BO32" s="63"/>
      <c r="BP32" s="64"/>
      <c r="BQ32" s="20"/>
      <c r="BR32" s="21"/>
      <c r="BS32" s="21"/>
      <c r="BT32" s="21"/>
      <c r="BU32" s="21"/>
      <c r="BV32" s="23"/>
    </row>
    <row r="33" spans="1:74" ht="12.95" customHeight="1">
      <c r="A33" s="14"/>
      <c r="B33" s="19"/>
      <c r="C33" s="20"/>
      <c r="D33" s="21"/>
      <c r="E33" s="21"/>
      <c r="F33" s="22"/>
      <c r="G33" s="21"/>
      <c r="H33" s="23"/>
      <c r="I33" s="22"/>
      <c r="J33" s="21"/>
      <c r="K33" s="21"/>
      <c r="L33" s="21"/>
      <c r="M33" s="21"/>
      <c r="N33" s="24"/>
      <c r="O33" s="20"/>
      <c r="P33" s="21"/>
      <c r="Q33" s="21"/>
      <c r="R33" s="21"/>
      <c r="S33" s="21"/>
      <c r="T33" s="23"/>
      <c r="U33" s="20"/>
      <c r="V33" s="21"/>
      <c r="W33" s="21"/>
      <c r="X33" s="21"/>
      <c r="Y33" s="21"/>
      <c r="Z33" s="23"/>
      <c r="AA33" s="20"/>
      <c r="AB33" s="21"/>
      <c r="AC33" s="21"/>
      <c r="AD33" s="21"/>
      <c r="AE33" s="21"/>
      <c r="AF33" s="23"/>
      <c r="AG33" s="20"/>
      <c r="AH33" s="21"/>
      <c r="AI33" s="21"/>
      <c r="AJ33" s="21"/>
      <c r="AK33" s="21"/>
      <c r="AL33" s="23"/>
      <c r="AM33" s="20"/>
      <c r="AN33" s="21"/>
      <c r="AO33" s="21"/>
      <c r="AP33" s="21"/>
      <c r="AQ33" s="21"/>
      <c r="AR33" s="23"/>
      <c r="AS33" s="20"/>
      <c r="AT33" s="21"/>
      <c r="AU33" s="21"/>
      <c r="AV33" s="21"/>
      <c r="AW33" s="21"/>
      <c r="AX33" s="23"/>
      <c r="AY33" s="20"/>
      <c r="AZ33" s="21"/>
      <c r="BA33" s="21"/>
      <c r="BB33" s="21"/>
      <c r="BC33" s="21"/>
      <c r="BD33" s="23"/>
      <c r="BE33" s="20"/>
      <c r="BF33" s="21"/>
      <c r="BG33" s="21"/>
      <c r="BH33" s="21"/>
      <c r="BI33" s="21"/>
      <c r="BJ33" s="23"/>
      <c r="BK33" s="20"/>
      <c r="BL33" s="21"/>
      <c r="BM33" s="21"/>
      <c r="BN33" s="21"/>
      <c r="BO33" s="21"/>
      <c r="BP33" s="23"/>
      <c r="BQ33" s="20"/>
      <c r="BR33" s="21"/>
      <c r="BS33" s="21"/>
      <c r="BT33" s="21"/>
      <c r="BU33" s="21"/>
      <c r="BV33" s="23"/>
    </row>
    <row r="34" spans="1:74" ht="9" customHeight="1">
      <c r="A34" s="14" t="s">
        <v>46</v>
      </c>
      <c r="B34" s="25" t="s">
        <v>47</v>
      </c>
      <c r="C34" s="20"/>
      <c r="D34" s="21"/>
      <c r="E34" s="21"/>
      <c r="F34" s="22"/>
      <c r="G34" s="21"/>
      <c r="H34" s="23"/>
      <c r="I34" s="22"/>
      <c r="J34" s="21"/>
      <c r="K34" s="21"/>
      <c r="L34" s="21"/>
      <c r="M34" s="21"/>
      <c r="N34" s="24"/>
      <c r="O34" s="20"/>
      <c r="P34" s="21"/>
      <c r="Q34" s="21"/>
      <c r="R34" s="21"/>
      <c r="S34" s="21"/>
      <c r="T34" s="23"/>
      <c r="U34" s="20"/>
      <c r="V34" s="21"/>
      <c r="W34" s="21"/>
      <c r="X34" s="21"/>
      <c r="Y34" s="21"/>
      <c r="Z34" s="23"/>
      <c r="AA34" s="20"/>
      <c r="AB34" s="21"/>
      <c r="AC34" s="21"/>
      <c r="AD34" s="21"/>
      <c r="AE34" s="21"/>
      <c r="AF34" s="23"/>
      <c r="AG34" s="20"/>
      <c r="AH34" s="21"/>
      <c r="AI34" s="21"/>
      <c r="AJ34" s="21"/>
      <c r="AK34" s="21"/>
      <c r="AL34" s="23"/>
      <c r="AM34" s="20"/>
      <c r="AN34" s="21"/>
      <c r="AO34" s="21"/>
      <c r="AP34" s="21"/>
      <c r="AQ34" s="21"/>
      <c r="AR34" s="23"/>
      <c r="AS34" s="20"/>
      <c r="AT34" s="21"/>
      <c r="AU34" s="21"/>
      <c r="AV34" s="21"/>
      <c r="AW34" s="21"/>
      <c r="AX34" s="23"/>
      <c r="AY34" s="20"/>
      <c r="AZ34" s="21"/>
      <c r="BA34" s="21"/>
      <c r="BB34" s="21"/>
      <c r="BC34" s="21"/>
      <c r="BD34" s="23"/>
      <c r="BE34" s="20"/>
      <c r="BF34" s="21"/>
      <c r="BG34" s="21"/>
      <c r="BH34" s="21"/>
      <c r="BI34" s="21"/>
      <c r="BJ34" s="23"/>
      <c r="BK34" s="20"/>
      <c r="BL34" s="21"/>
      <c r="BM34" s="21"/>
      <c r="BN34" s="21"/>
      <c r="BO34" s="21"/>
      <c r="BP34" s="23"/>
      <c r="BQ34" s="66"/>
      <c r="BR34" s="63"/>
      <c r="BS34" s="63"/>
      <c r="BT34" s="63"/>
      <c r="BU34" s="63"/>
      <c r="BV34" s="64"/>
    </row>
    <row r="35" spans="1:74" ht="12.95" customHeight="1">
      <c r="A35" s="14"/>
      <c r="B35" s="19"/>
      <c r="C35" s="20"/>
      <c r="D35" s="21"/>
      <c r="E35" s="21"/>
      <c r="F35" s="22"/>
      <c r="G35" s="21"/>
      <c r="H35" s="23"/>
      <c r="I35" s="22"/>
      <c r="J35" s="21"/>
      <c r="K35" s="21"/>
      <c r="L35" s="21"/>
      <c r="M35" s="21"/>
      <c r="N35" s="24"/>
      <c r="O35" s="20"/>
      <c r="P35" s="21"/>
      <c r="Q35" s="21"/>
      <c r="R35" s="21"/>
      <c r="S35" s="21"/>
      <c r="T35" s="23"/>
      <c r="U35" s="20"/>
      <c r="V35" s="21"/>
      <c r="W35" s="21"/>
      <c r="X35" s="21"/>
      <c r="Y35" s="21"/>
      <c r="Z35" s="23"/>
      <c r="AA35" s="20"/>
      <c r="AB35" s="21"/>
      <c r="AC35" s="21"/>
      <c r="AD35" s="21"/>
      <c r="AE35" s="21"/>
      <c r="AF35" s="23"/>
      <c r="AG35" s="20"/>
      <c r="AH35" s="21"/>
      <c r="AI35" s="21"/>
      <c r="AJ35" s="21"/>
      <c r="AK35" s="21"/>
      <c r="AL35" s="23"/>
      <c r="AM35" s="20"/>
      <c r="AN35" s="21"/>
      <c r="AO35" s="21"/>
      <c r="AP35" s="21"/>
      <c r="AQ35" s="21"/>
      <c r="AR35" s="23"/>
      <c r="AS35" s="20"/>
      <c r="AT35" s="21"/>
      <c r="AU35" s="21"/>
      <c r="AV35" s="21"/>
      <c r="AW35" s="21"/>
      <c r="AX35" s="23"/>
      <c r="AY35" s="20"/>
      <c r="AZ35" s="21"/>
      <c r="BA35" s="21"/>
      <c r="BB35" s="21"/>
      <c r="BC35" s="21"/>
      <c r="BD35" s="23"/>
      <c r="BE35" s="20"/>
      <c r="BF35" s="21"/>
      <c r="BG35" s="21"/>
      <c r="BH35" s="21"/>
      <c r="BI35" s="21"/>
      <c r="BJ35" s="23"/>
      <c r="BK35" s="20"/>
      <c r="BL35" s="21"/>
      <c r="BM35" s="21"/>
      <c r="BN35" s="21"/>
      <c r="BO35" s="21"/>
      <c r="BP35" s="23"/>
      <c r="BQ35" s="20"/>
      <c r="BR35" s="21"/>
      <c r="BS35" s="21"/>
      <c r="BT35" s="21"/>
      <c r="BU35" s="21"/>
      <c r="BV35" s="23"/>
    </row>
    <row r="36" spans="1:74" ht="9" customHeight="1">
      <c r="A36" s="14" t="s">
        <v>48</v>
      </c>
      <c r="B36" s="25" t="s">
        <v>49</v>
      </c>
      <c r="C36" s="20"/>
      <c r="D36" s="21"/>
      <c r="E36" s="21"/>
      <c r="F36" s="22"/>
      <c r="G36" s="21"/>
      <c r="H36" s="23"/>
      <c r="I36" s="22"/>
      <c r="J36" s="21"/>
      <c r="K36" s="21"/>
      <c r="L36" s="21"/>
      <c r="M36" s="21"/>
      <c r="N36" s="24"/>
      <c r="O36" s="20"/>
      <c r="P36" s="21"/>
      <c r="Q36" s="21"/>
      <c r="R36" s="21"/>
      <c r="S36" s="21"/>
      <c r="T36" s="23"/>
      <c r="U36" s="20"/>
      <c r="V36" s="21"/>
      <c r="W36" s="21"/>
      <c r="X36" s="21"/>
      <c r="Y36" s="21"/>
      <c r="Z36" s="23"/>
      <c r="AA36" s="20"/>
      <c r="AB36" s="21"/>
      <c r="AC36" s="21"/>
      <c r="AD36" s="21"/>
      <c r="AE36" s="21"/>
      <c r="AF36" s="23"/>
      <c r="AG36" s="20"/>
      <c r="AH36" s="21"/>
      <c r="AI36" s="21"/>
      <c r="AJ36" s="21"/>
      <c r="AK36" s="21"/>
      <c r="AL36" s="23"/>
      <c r="AM36" s="20"/>
      <c r="AN36" s="21"/>
      <c r="AO36" s="21"/>
      <c r="AP36" s="21"/>
      <c r="AQ36" s="21"/>
      <c r="AR36" s="23"/>
      <c r="AS36" s="66"/>
      <c r="AT36" s="63"/>
      <c r="AU36" s="63"/>
      <c r="AV36" s="63"/>
      <c r="AW36" s="63"/>
      <c r="AX36" s="64"/>
      <c r="AY36" s="66"/>
      <c r="AZ36" s="63"/>
      <c r="BA36" s="63"/>
      <c r="BB36" s="63"/>
      <c r="BC36" s="63"/>
      <c r="BD36" s="64"/>
      <c r="BE36" s="66"/>
      <c r="BF36" s="63"/>
      <c r="BG36" s="63"/>
      <c r="BH36" s="63"/>
      <c r="BI36" s="63"/>
      <c r="BJ36" s="64"/>
      <c r="BK36" s="20"/>
      <c r="BL36" s="21"/>
      <c r="BM36" s="21"/>
      <c r="BN36" s="21"/>
      <c r="BO36" s="21"/>
      <c r="BP36" s="23"/>
      <c r="BQ36" s="20"/>
      <c r="BR36" s="21"/>
      <c r="BS36" s="21"/>
      <c r="BT36" s="21"/>
      <c r="BU36" s="21"/>
      <c r="BV36" s="23"/>
    </row>
    <row r="37" spans="1:74" ht="12.95" customHeight="1">
      <c r="A37" s="14"/>
      <c r="B37" s="19"/>
      <c r="C37" s="20"/>
      <c r="D37" s="21"/>
      <c r="E37" s="21"/>
      <c r="F37" s="22"/>
      <c r="G37" s="21"/>
      <c r="H37" s="23"/>
      <c r="I37" s="22"/>
      <c r="J37" s="21"/>
      <c r="K37" s="21"/>
      <c r="L37" s="21"/>
      <c r="M37" s="21"/>
      <c r="N37" s="24"/>
      <c r="O37" s="20"/>
      <c r="P37" s="21"/>
      <c r="Q37" s="21"/>
      <c r="R37" s="21"/>
      <c r="S37" s="21"/>
      <c r="T37" s="23"/>
      <c r="U37" s="20"/>
      <c r="V37" s="21"/>
      <c r="W37" s="21"/>
      <c r="X37" s="21"/>
      <c r="Y37" s="21"/>
      <c r="Z37" s="23"/>
      <c r="AA37" s="20"/>
      <c r="AB37" s="21"/>
      <c r="AC37" s="21"/>
      <c r="AD37" s="21"/>
      <c r="AE37" s="21"/>
      <c r="AF37" s="23"/>
      <c r="AG37" s="20"/>
      <c r="AH37" s="21"/>
      <c r="AI37" s="21"/>
      <c r="AJ37" s="21"/>
      <c r="AK37" s="21"/>
      <c r="AL37" s="23"/>
      <c r="AM37" s="20"/>
      <c r="AN37" s="21"/>
      <c r="AO37" s="21"/>
      <c r="AP37" s="21"/>
      <c r="AQ37" s="21"/>
      <c r="AR37" s="23"/>
      <c r="AS37" s="20"/>
      <c r="AT37" s="21"/>
      <c r="AU37" s="21"/>
      <c r="AV37" s="21"/>
      <c r="AW37" s="21"/>
      <c r="AX37" s="23"/>
      <c r="AY37" s="20"/>
      <c r="AZ37" s="21"/>
      <c r="BA37" s="21"/>
      <c r="BB37" s="21"/>
      <c r="BC37" s="21"/>
      <c r="BD37" s="23"/>
      <c r="BE37" s="20"/>
      <c r="BF37" s="21"/>
      <c r="BG37" s="21"/>
      <c r="BH37" s="21"/>
      <c r="BI37" s="21"/>
      <c r="BJ37" s="23"/>
      <c r="BK37" s="20"/>
      <c r="BL37" s="21"/>
      <c r="BM37" s="21"/>
      <c r="BN37" s="21"/>
      <c r="BO37" s="21"/>
      <c r="BP37" s="23"/>
      <c r="BQ37" s="20"/>
      <c r="BR37" s="21"/>
      <c r="BS37" s="21"/>
      <c r="BT37" s="21"/>
      <c r="BU37" s="21"/>
      <c r="BV37" s="23"/>
    </row>
    <row r="38" spans="1:74" ht="9" customHeight="1">
      <c r="A38" s="14" t="s">
        <v>50</v>
      </c>
      <c r="B38" s="25" t="s">
        <v>56</v>
      </c>
      <c r="C38" s="20"/>
      <c r="D38" s="21"/>
      <c r="E38" s="21"/>
      <c r="F38" s="22"/>
      <c r="G38" s="21"/>
      <c r="H38" s="23"/>
      <c r="I38" s="22"/>
      <c r="J38" s="21"/>
      <c r="K38" s="21"/>
      <c r="L38" s="21"/>
      <c r="M38" s="21"/>
      <c r="N38" s="24"/>
      <c r="O38" s="20"/>
      <c r="P38" s="21"/>
      <c r="Q38" s="21"/>
      <c r="R38" s="21"/>
      <c r="S38" s="21"/>
      <c r="T38" s="23"/>
      <c r="U38" s="20"/>
      <c r="V38" s="21"/>
      <c r="W38" s="21"/>
      <c r="X38" s="21"/>
      <c r="Y38" s="21"/>
      <c r="Z38" s="23"/>
      <c r="AA38" s="20"/>
      <c r="AB38" s="21"/>
      <c r="AC38" s="21"/>
      <c r="AD38" s="21"/>
      <c r="AE38" s="21"/>
      <c r="AF38" s="23"/>
      <c r="AG38" s="20"/>
      <c r="AH38" s="21"/>
      <c r="AI38" s="21"/>
      <c r="AJ38" s="21"/>
      <c r="AK38" s="21"/>
      <c r="AL38" s="23"/>
      <c r="AM38" s="20"/>
      <c r="AN38" s="21"/>
      <c r="AO38" s="21"/>
      <c r="AP38" s="21"/>
      <c r="AQ38" s="21"/>
      <c r="AR38" s="23"/>
      <c r="AS38" s="20"/>
      <c r="AT38" s="21"/>
      <c r="AU38" s="21"/>
      <c r="AV38" s="21"/>
      <c r="AW38" s="21"/>
      <c r="AX38" s="23"/>
      <c r="AY38" s="20"/>
      <c r="AZ38" s="21"/>
      <c r="BA38" s="21"/>
      <c r="BB38" s="21"/>
      <c r="BC38" s="21"/>
      <c r="BD38" s="23"/>
      <c r="BE38" s="20"/>
      <c r="BF38" s="21"/>
      <c r="BG38" s="21"/>
      <c r="BH38" s="21"/>
      <c r="BI38" s="21"/>
      <c r="BJ38" s="23"/>
      <c r="BK38" s="20"/>
      <c r="BL38" s="21"/>
      <c r="BM38" s="63"/>
      <c r="BN38" s="63"/>
      <c r="BO38" s="63"/>
      <c r="BP38" s="64"/>
      <c r="BQ38" s="20"/>
      <c r="BR38" s="21"/>
      <c r="BS38" s="21"/>
      <c r="BT38" s="21"/>
      <c r="BU38" s="21"/>
      <c r="BV38" s="23"/>
    </row>
    <row r="39" spans="1:74" ht="12.95" customHeight="1">
      <c r="A39" s="14"/>
      <c r="B39" s="19"/>
      <c r="C39" s="20"/>
      <c r="D39" s="21"/>
      <c r="E39" s="21"/>
      <c r="F39" s="22"/>
      <c r="G39" s="21"/>
      <c r="H39" s="23"/>
      <c r="I39" s="22"/>
      <c r="J39" s="21"/>
      <c r="K39" s="21"/>
      <c r="L39" s="21"/>
      <c r="M39" s="21"/>
      <c r="N39" s="24"/>
      <c r="O39" s="20"/>
      <c r="P39" s="21"/>
      <c r="Q39" s="21"/>
      <c r="R39" s="21"/>
      <c r="S39" s="21"/>
      <c r="T39" s="23"/>
      <c r="U39" s="20"/>
      <c r="V39" s="21"/>
      <c r="W39" s="21"/>
      <c r="X39" s="21"/>
      <c r="Y39" s="21"/>
      <c r="Z39" s="23"/>
      <c r="AA39" s="20"/>
      <c r="AB39" s="21"/>
      <c r="AC39" s="21"/>
      <c r="AD39" s="21"/>
      <c r="AE39" s="21"/>
      <c r="AF39" s="23"/>
      <c r="AG39" s="20"/>
      <c r="AH39" s="21"/>
      <c r="AI39" s="21"/>
      <c r="AJ39" s="21"/>
      <c r="AK39" s="21"/>
      <c r="AL39" s="23"/>
      <c r="AM39" s="20"/>
      <c r="AN39" s="21"/>
      <c r="AO39" s="21"/>
      <c r="AP39" s="21"/>
      <c r="AQ39" s="21"/>
      <c r="AR39" s="23"/>
      <c r="AS39" s="20"/>
      <c r="AT39" s="21"/>
      <c r="AU39" s="21"/>
      <c r="AV39" s="21"/>
      <c r="AW39" s="21"/>
      <c r="AX39" s="23"/>
      <c r="AY39" s="20"/>
      <c r="AZ39" s="21"/>
      <c r="BA39" s="21"/>
      <c r="BB39" s="21"/>
      <c r="BC39" s="21"/>
      <c r="BD39" s="23"/>
      <c r="BE39" s="20"/>
      <c r="BF39" s="21"/>
      <c r="BG39" s="21"/>
      <c r="BH39" s="21"/>
      <c r="BI39" s="21"/>
      <c r="BJ39" s="23"/>
      <c r="BK39" s="20"/>
      <c r="BL39" s="21"/>
      <c r="BM39" s="21"/>
      <c r="BN39" s="21"/>
      <c r="BO39" s="21"/>
      <c r="BP39" s="23"/>
      <c r="BQ39" s="20"/>
      <c r="BR39" s="21"/>
      <c r="BS39" s="21"/>
      <c r="BT39" s="21"/>
      <c r="BU39" s="21"/>
      <c r="BV39" s="23"/>
    </row>
    <row r="40" spans="1:74" ht="9" customHeight="1">
      <c r="A40" s="14" t="s">
        <v>51</v>
      </c>
      <c r="B40" s="25" t="s">
        <v>57</v>
      </c>
      <c r="C40" s="20"/>
      <c r="D40" s="21"/>
      <c r="E40" s="21"/>
      <c r="F40" s="22"/>
      <c r="G40" s="21"/>
      <c r="H40" s="23"/>
      <c r="I40" s="22"/>
      <c r="J40" s="21"/>
      <c r="K40" s="21"/>
      <c r="L40" s="21"/>
      <c r="M40" s="21"/>
      <c r="N40" s="24"/>
      <c r="O40" s="20"/>
      <c r="P40" s="21"/>
      <c r="Q40" s="21"/>
      <c r="R40" s="21"/>
      <c r="S40" s="21"/>
      <c r="T40" s="23"/>
      <c r="U40" s="20"/>
      <c r="V40" s="21"/>
      <c r="W40" s="21"/>
      <c r="X40" s="21"/>
      <c r="Y40" s="21"/>
      <c r="Z40" s="23"/>
      <c r="AA40" s="20"/>
      <c r="AB40" s="21"/>
      <c r="AC40" s="21"/>
      <c r="AD40" s="21"/>
      <c r="AE40" s="21"/>
      <c r="AF40" s="23"/>
      <c r="AG40" s="20"/>
      <c r="AH40" s="21"/>
      <c r="AI40" s="21"/>
      <c r="AJ40" s="21"/>
      <c r="AK40" s="21"/>
      <c r="AL40" s="23"/>
      <c r="AM40" s="20"/>
      <c r="AN40" s="21"/>
      <c r="AO40" s="21"/>
      <c r="AP40" s="21"/>
      <c r="AQ40" s="21"/>
      <c r="AR40" s="23"/>
      <c r="AS40" s="20"/>
      <c r="AT40" s="21"/>
      <c r="AU40" s="21"/>
      <c r="AV40" s="21"/>
      <c r="AW40" s="21"/>
      <c r="AX40" s="23"/>
      <c r="AY40" s="20"/>
      <c r="AZ40" s="21"/>
      <c r="BA40" s="63"/>
      <c r="BB40" s="63"/>
      <c r="BC40" s="63"/>
      <c r="BD40" s="64"/>
      <c r="BE40" s="66"/>
      <c r="BF40" s="63"/>
      <c r="BG40" s="63"/>
      <c r="BH40" s="63"/>
      <c r="BI40" s="63"/>
      <c r="BJ40" s="64"/>
      <c r="BK40" s="66"/>
      <c r="BL40" s="63"/>
      <c r="BM40" s="63"/>
      <c r="BN40" s="63"/>
      <c r="BO40" s="63"/>
      <c r="BP40" s="64"/>
      <c r="BQ40" s="20"/>
      <c r="BR40" s="21"/>
      <c r="BS40" s="21"/>
      <c r="BT40" s="21"/>
      <c r="BU40" s="21"/>
      <c r="BV40" s="23"/>
    </row>
    <row r="41" spans="1:74" ht="12.95" customHeight="1">
      <c r="A41" s="14"/>
      <c r="B41" s="19"/>
      <c r="C41" s="20"/>
      <c r="D41" s="21"/>
      <c r="E41" s="21"/>
      <c r="F41" s="22"/>
      <c r="G41" s="21"/>
      <c r="H41" s="23"/>
      <c r="I41" s="22"/>
      <c r="J41" s="21"/>
      <c r="K41" s="21"/>
      <c r="L41" s="21"/>
      <c r="M41" s="21"/>
      <c r="N41" s="24"/>
      <c r="O41" s="20"/>
      <c r="P41" s="21"/>
      <c r="Q41" s="21"/>
      <c r="R41" s="21"/>
      <c r="S41" s="21"/>
      <c r="T41" s="23"/>
      <c r="U41" s="20"/>
      <c r="V41" s="21"/>
      <c r="W41" s="21"/>
      <c r="X41" s="21"/>
      <c r="Y41" s="21"/>
      <c r="Z41" s="23"/>
      <c r="AA41" s="20"/>
      <c r="AB41" s="21"/>
      <c r="AC41" s="21"/>
      <c r="AD41" s="21"/>
      <c r="AE41" s="21"/>
      <c r="AF41" s="23"/>
      <c r="AG41" s="20"/>
      <c r="AH41" s="21"/>
      <c r="AI41" s="21"/>
      <c r="AJ41" s="21"/>
      <c r="AK41" s="21"/>
      <c r="AL41" s="23"/>
      <c r="AM41" s="20"/>
      <c r="AN41" s="21"/>
      <c r="AO41" s="21"/>
      <c r="AP41" s="21"/>
      <c r="AQ41" s="21"/>
      <c r="AR41" s="23"/>
      <c r="AS41" s="20"/>
      <c r="AT41" s="21"/>
      <c r="AU41" s="21"/>
      <c r="AV41" s="21"/>
      <c r="AW41" s="21"/>
      <c r="AX41" s="23"/>
      <c r="AY41" s="20"/>
      <c r="AZ41" s="21"/>
      <c r="BA41" s="21"/>
      <c r="BB41" s="21"/>
      <c r="BC41" s="21"/>
      <c r="BD41" s="23"/>
      <c r="BE41" s="20"/>
      <c r="BF41" s="21"/>
      <c r="BG41" s="21"/>
      <c r="BH41" s="21"/>
      <c r="BI41" s="21"/>
      <c r="BJ41" s="23"/>
      <c r="BK41" s="20"/>
      <c r="BL41" s="21"/>
      <c r="BM41" s="21"/>
      <c r="BN41" s="21"/>
      <c r="BO41" s="21"/>
      <c r="BP41" s="23"/>
      <c r="BQ41" s="20"/>
      <c r="BR41" s="21"/>
      <c r="BS41" s="21"/>
      <c r="BT41" s="21"/>
      <c r="BU41" s="21"/>
      <c r="BV41" s="23"/>
    </row>
    <row r="42" spans="1:74" ht="9" customHeight="1">
      <c r="A42" s="14" t="s">
        <v>52</v>
      </c>
      <c r="B42" s="25" t="s">
        <v>58</v>
      </c>
      <c r="C42" s="20"/>
      <c r="D42" s="21"/>
      <c r="E42" s="21"/>
      <c r="F42" s="22"/>
      <c r="G42" s="21"/>
      <c r="H42" s="23"/>
      <c r="I42" s="22"/>
      <c r="J42" s="21"/>
      <c r="K42" s="21"/>
      <c r="L42" s="21"/>
      <c r="M42" s="21"/>
      <c r="N42" s="24"/>
      <c r="O42" s="20"/>
      <c r="P42" s="21"/>
      <c r="Q42" s="21"/>
      <c r="R42" s="21"/>
      <c r="S42" s="21"/>
      <c r="T42" s="23"/>
      <c r="U42" s="20"/>
      <c r="V42" s="21"/>
      <c r="W42" s="21"/>
      <c r="X42" s="21"/>
      <c r="Y42" s="21"/>
      <c r="Z42" s="23"/>
      <c r="AA42" s="20"/>
      <c r="AB42" s="21"/>
      <c r="AC42" s="21"/>
      <c r="AD42" s="21"/>
      <c r="AE42" s="21"/>
      <c r="AF42" s="23"/>
      <c r="AG42" s="20"/>
      <c r="AH42" s="21"/>
      <c r="AI42" s="21"/>
      <c r="AJ42" s="21"/>
      <c r="AK42" s="21"/>
      <c r="AL42" s="23"/>
      <c r="AM42" s="20"/>
      <c r="AN42" s="21"/>
      <c r="AO42" s="21"/>
      <c r="AP42" s="21"/>
      <c r="AQ42" s="21"/>
      <c r="AR42" s="23"/>
      <c r="AS42" s="20"/>
      <c r="AT42" s="21"/>
      <c r="AU42" s="21"/>
      <c r="AV42" s="21"/>
      <c r="AW42" s="21"/>
      <c r="AX42" s="23"/>
      <c r="AY42" s="20"/>
      <c r="AZ42" s="21"/>
      <c r="BA42" s="21"/>
      <c r="BB42" s="21"/>
      <c r="BC42" s="21"/>
      <c r="BD42" s="23"/>
      <c r="BE42" s="20"/>
      <c r="BF42" s="21"/>
      <c r="BG42" s="21"/>
      <c r="BH42" s="21"/>
      <c r="BI42" s="21"/>
      <c r="BJ42" s="23"/>
      <c r="BK42" s="20"/>
      <c r="BL42" s="21"/>
      <c r="BM42" s="21"/>
      <c r="BN42" s="63"/>
      <c r="BO42" s="63"/>
      <c r="BP42" s="64"/>
      <c r="BQ42" s="66"/>
      <c r="BR42" s="63"/>
      <c r="BS42" s="63"/>
      <c r="BT42" s="63"/>
      <c r="BU42" s="21"/>
      <c r="BV42" s="23"/>
    </row>
    <row r="43" spans="1:74" ht="12.95" customHeight="1">
      <c r="A43" s="14"/>
      <c r="B43" s="19"/>
      <c r="C43" s="20"/>
      <c r="D43" s="21"/>
      <c r="E43" s="21"/>
      <c r="F43" s="22"/>
      <c r="G43" s="21"/>
      <c r="H43" s="23"/>
      <c r="I43" s="22"/>
      <c r="J43" s="21"/>
      <c r="K43" s="21"/>
      <c r="L43" s="21"/>
      <c r="M43" s="21"/>
      <c r="N43" s="24"/>
      <c r="O43" s="20"/>
      <c r="P43" s="21"/>
      <c r="Q43" s="21"/>
      <c r="R43" s="21"/>
      <c r="S43" s="21"/>
      <c r="T43" s="23"/>
      <c r="U43" s="20"/>
      <c r="V43" s="21"/>
      <c r="W43" s="21"/>
      <c r="X43" s="21"/>
      <c r="Y43" s="21"/>
      <c r="Z43" s="23"/>
      <c r="AA43" s="20"/>
      <c r="AB43" s="21"/>
      <c r="AC43" s="21"/>
      <c r="AD43" s="21"/>
      <c r="AE43" s="21"/>
      <c r="AF43" s="23"/>
      <c r="AG43" s="20"/>
      <c r="AH43" s="21"/>
      <c r="AI43" s="21"/>
      <c r="AJ43" s="21"/>
      <c r="AK43" s="21"/>
      <c r="AL43" s="23"/>
      <c r="AM43" s="20"/>
      <c r="AN43" s="21"/>
      <c r="AO43" s="21"/>
      <c r="AP43" s="21"/>
      <c r="AQ43" s="21"/>
      <c r="AR43" s="23"/>
      <c r="AS43" s="20"/>
      <c r="AT43" s="21"/>
      <c r="AU43" s="21"/>
      <c r="AV43" s="21"/>
      <c r="AW43" s="21"/>
      <c r="AX43" s="23"/>
      <c r="AY43" s="20"/>
      <c r="AZ43" s="21"/>
      <c r="BA43" s="21"/>
      <c r="BB43" s="21"/>
      <c r="BC43" s="21"/>
      <c r="BD43" s="23"/>
      <c r="BE43" s="20"/>
      <c r="BF43" s="21"/>
      <c r="BG43" s="21"/>
      <c r="BH43" s="21"/>
      <c r="BI43" s="21"/>
      <c r="BJ43" s="23"/>
      <c r="BK43" s="20"/>
      <c r="BL43" s="21"/>
      <c r="BM43" s="21"/>
      <c r="BN43" s="21"/>
      <c r="BO43" s="21"/>
      <c r="BP43" s="23"/>
      <c r="BQ43" s="20"/>
      <c r="BR43" s="21"/>
      <c r="BS43" s="21"/>
      <c r="BT43" s="21"/>
      <c r="BU43" s="21"/>
      <c r="BV43" s="23"/>
    </row>
    <row r="44" spans="1:74" ht="9" customHeight="1">
      <c r="A44" s="14" t="s">
        <v>53</v>
      </c>
      <c r="B44" s="25" t="s">
        <v>63</v>
      </c>
      <c r="C44" s="20"/>
      <c r="D44" s="21"/>
      <c r="E44" s="21"/>
      <c r="F44" s="22"/>
      <c r="G44" s="21"/>
      <c r="H44" s="23"/>
      <c r="I44" s="22"/>
      <c r="J44" s="21"/>
      <c r="K44" s="21"/>
      <c r="L44" s="21"/>
      <c r="M44" s="21"/>
      <c r="N44" s="24"/>
      <c r="O44" s="20"/>
      <c r="P44" s="21"/>
      <c r="Q44" s="21"/>
      <c r="R44" s="21"/>
      <c r="S44" s="21"/>
      <c r="T44" s="23"/>
      <c r="U44" s="20"/>
      <c r="V44" s="21"/>
      <c r="W44" s="21"/>
      <c r="X44" s="21"/>
      <c r="Y44" s="21"/>
      <c r="Z44" s="23"/>
      <c r="AA44" s="20"/>
      <c r="AB44" s="21"/>
      <c r="AC44" s="21"/>
      <c r="AD44" s="21"/>
      <c r="AE44" s="21"/>
      <c r="AF44" s="23"/>
      <c r="AG44" s="20"/>
      <c r="AH44" s="21"/>
      <c r="AI44" s="21"/>
      <c r="AJ44" s="21"/>
      <c r="AK44" s="21"/>
      <c r="AL44" s="23"/>
      <c r="AM44" s="20"/>
      <c r="AN44" s="21"/>
      <c r="AO44" s="21"/>
      <c r="AP44" s="21"/>
      <c r="AQ44" s="21"/>
      <c r="AR44" s="23"/>
      <c r="AS44" s="20"/>
      <c r="AT44" s="21"/>
      <c r="AU44" s="21"/>
      <c r="AV44" s="21"/>
      <c r="AW44" s="21"/>
      <c r="AX44" s="23"/>
      <c r="AY44" s="20"/>
      <c r="AZ44" s="21"/>
      <c r="BA44" s="21"/>
      <c r="BB44" s="21"/>
      <c r="BC44" s="21"/>
      <c r="BD44" s="23"/>
      <c r="BE44" s="20"/>
      <c r="BF44" s="21"/>
      <c r="BG44" s="21"/>
      <c r="BH44" s="21"/>
      <c r="BI44" s="21"/>
      <c r="BJ44" s="23"/>
      <c r="BK44" s="20"/>
      <c r="BL44" s="21"/>
      <c r="BM44" s="21"/>
      <c r="BN44" s="21"/>
      <c r="BO44" s="21"/>
      <c r="BP44" s="23"/>
      <c r="BQ44" s="66"/>
      <c r="BR44" s="63"/>
      <c r="BS44" s="63"/>
      <c r="BT44" s="63"/>
      <c r="BU44" s="63"/>
      <c r="BV44" s="64"/>
    </row>
    <row r="45" spans="1:74" ht="12.95" customHeight="1">
      <c r="A45" s="14"/>
      <c r="B45" s="19"/>
      <c r="C45" s="20"/>
      <c r="D45" s="21"/>
      <c r="E45" s="21"/>
      <c r="F45" s="22"/>
      <c r="G45" s="21"/>
      <c r="H45" s="23"/>
      <c r="I45" s="22"/>
      <c r="J45" s="21"/>
      <c r="K45" s="21"/>
      <c r="L45" s="21"/>
      <c r="M45" s="21"/>
      <c r="N45" s="24"/>
      <c r="O45" s="20"/>
      <c r="P45" s="21"/>
      <c r="Q45" s="21"/>
      <c r="R45" s="21"/>
      <c r="S45" s="21"/>
      <c r="T45" s="23"/>
      <c r="U45" s="20"/>
      <c r="V45" s="21"/>
      <c r="W45" s="21"/>
      <c r="X45" s="21"/>
      <c r="Y45" s="21"/>
      <c r="Z45" s="23"/>
      <c r="AA45" s="20"/>
      <c r="AB45" s="21"/>
      <c r="AC45" s="21"/>
      <c r="AD45" s="21"/>
      <c r="AE45" s="21"/>
      <c r="AF45" s="23"/>
      <c r="AG45" s="20"/>
      <c r="AH45" s="21"/>
      <c r="AI45" s="21"/>
      <c r="AJ45" s="21"/>
      <c r="AK45" s="21"/>
      <c r="AL45" s="23"/>
      <c r="AM45" s="20"/>
      <c r="AN45" s="21"/>
      <c r="AO45" s="21"/>
      <c r="AP45" s="21"/>
      <c r="AQ45" s="21"/>
      <c r="AR45" s="23"/>
      <c r="AS45" s="20"/>
      <c r="AT45" s="21"/>
      <c r="AU45" s="21"/>
      <c r="AV45" s="21"/>
      <c r="AW45" s="21"/>
      <c r="AX45" s="23"/>
      <c r="AY45" s="20"/>
      <c r="AZ45" s="21"/>
      <c r="BA45" s="21"/>
      <c r="BB45" s="21"/>
      <c r="BC45" s="21"/>
      <c r="BD45" s="23"/>
      <c r="BE45" s="20"/>
      <c r="BF45" s="21"/>
      <c r="BG45" s="21"/>
      <c r="BH45" s="21"/>
      <c r="BI45" s="21"/>
      <c r="BJ45" s="23"/>
      <c r="BK45" s="20"/>
      <c r="BL45" s="21"/>
      <c r="BM45" s="21"/>
      <c r="BN45" s="21"/>
      <c r="BO45" s="21"/>
      <c r="BP45" s="23"/>
      <c r="BQ45" s="20"/>
      <c r="BR45" s="21"/>
      <c r="BS45" s="21"/>
      <c r="BT45" s="21"/>
      <c r="BU45" s="21"/>
      <c r="BV45" s="23"/>
    </row>
    <row r="46" spans="1:74" ht="9" customHeight="1">
      <c r="A46" s="14" t="s">
        <v>54</v>
      </c>
      <c r="B46" s="25" t="s">
        <v>59</v>
      </c>
      <c r="C46" s="20"/>
      <c r="D46" s="21"/>
      <c r="E46" s="21"/>
      <c r="F46" s="22"/>
      <c r="G46" s="21"/>
      <c r="H46" s="23"/>
      <c r="I46" s="22"/>
      <c r="J46" s="21"/>
      <c r="K46" s="21"/>
      <c r="L46" s="21"/>
      <c r="M46" s="21"/>
      <c r="N46" s="24"/>
      <c r="O46" s="20"/>
      <c r="P46" s="21"/>
      <c r="Q46" s="21"/>
      <c r="R46" s="21"/>
      <c r="S46" s="21"/>
      <c r="T46" s="23"/>
      <c r="U46" s="20"/>
      <c r="V46" s="21"/>
      <c r="W46" s="21"/>
      <c r="X46" s="21"/>
      <c r="Y46" s="21"/>
      <c r="Z46" s="23"/>
      <c r="AA46" s="20"/>
      <c r="AB46" s="21"/>
      <c r="AC46" s="21"/>
      <c r="AD46" s="21"/>
      <c r="AE46" s="21"/>
      <c r="AF46" s="23"/>
      <c r="AG46" s="20"/>
      <c r="AH46" s="21"/>
      <c r="AI46" s="21"/>
      <c r="AJ46" s="21"/>
      <c r="AK46" s="21"/>
      <c r="AL46" s="23"/>
      <c r="AM46" s="20"/>
      <c r="AN46" s="21"/>
      <c r="AO46" s="21"/>
      <c r="AP46" s="21"/>
      <c r="AQ46" s="21"/>
      <c r="AR46" s="23"/>
      <c r="AS46" s="20"/>
      <c r="AT46" s="21"/>
      <c r="AU46" s="21"/>
      <c r="AV46" s="21"/>
      <c r="AW46" s="21"/>
      <c r="AX46" s="23"/>
      <c r="AY46" s="20"/>
      <c r="AZ46" s="21"/>
      <c r="BA46" s="21"/>
      <c r="BB46" s="21"/>
      <c r="BC46" s="21"/>
      <c r="BD46" s="23"/>
      <c r="BE46" s="20"/>
      <c r="BF46" s="21"/>
      <c r="BG46" s="21"/>
      <c r="BH46" s="21"/>
      <c r="BI46" s="21"/>
      <c r="BJ46" s="23"/>
      <c r="BK46" s="20"/>
      <c r="BL46" s="21"/>
      <c r="BM46" s="21"/>
      <c r="BN46" s="63"/>
      <c r="BO46" s="63"/>
      <c r="BP46" s="64"/>
      <c r="BQ46" s="66"/>
      <c r="BR46" s="63"/>
      <c r="BS46" s="63"/>
      <c r="BT46" s="63"/>
      <c r="BU46" s="63"/>
      <c r="BV46" s="64"/>
    </row>
    <row r="47" spans="1:74" ht="12.95" customHeight="1">
      <c r="A47" s="14"/>
      <c r="B47" s="19"/>
      <c r="C47" s="20"/>
      <c r="D47" s="21"/>
      <c r="E47" s="21"/>
      <c r="F47" s="22"/>
      <c r="G47" s="21"/>
      <c r="H47" s="23"/>
      <c r="I47" s="22"/>
      <c r="J47" s="21"/>
      <c r="K47" s="21"/>
      <c r="L47" s="21"/>
      <c r="M47" s="21"/>
      <c r="N47" s="24"/>
      <c r="O47" s="20"/>
      <c r="P47" s="21"/>
      <c r="Q47" s="21"/>
      <c r="R47" s="21"/>
      <c r="S47" s="21"/>
      <c r="T47" s="23"/>
      <c r="U47" s="20"/>
      <c r="V47" s="21"/>
      <c r="W47" s="21"/>
      <c r="X47" s="21"/>
      <c r="Y47" s="21"/>
      <c r="Z47" s="23"/>
      <c r="AA47" s="20"/>
      <c r="AB47" s="21"/>
      <c r="AC47" s="21"/>
      <c r="AD47" s="21"/>
      <c r="AE47" s="21"/>
      <c r="AF47" s="23"/>
      <c r="AG47" s="20"/>
      <c r="AH47" s="21"/>
      <c r="AI47" s="21"/>
      <c r="AJ47" s="21"/>
      <c r="AK47" s="21"/>
      <c r="AL47" s="23"/>
      <c r="AM47" s="20"/>
      <c r="AN47" s="21"/>
      <c r="AO47" s="21"/>
      <c r="AP47" s="21"/>
      <c r="AQ47" s="21"/>
      <c r="AR47" s="23"/>
      <c r="AS47" s="20"/>
      <c r="AT47" s="21"/>
      <c r="AU47" s="21"/>
      <c r="AV47" s="21"/>
      <c r="AW47" s="21"/>
      <c r="AX47" s="23"/>
      <c r="AY47" s="20"/>
      <c r="AZ47" s="21"/>
      <c r="BA47" s="21"/>
      <c r="BB47" s="21"/>
      <c r="BC47" s="21"/>
      <c r="BD47" s="23"/>
      <c r="BE47" s="20"/>
      <c r="BF47" s="21"/>
      <c r="BG47" s="21"/>
      <c r="BH47" s="21"/>
      <c r="BI47" s="21"/>
      <c r="BJ47" s="23"/>
      <c r="BK47" s="20"/>
      <c r="BL47" s="21"/>
      <c r="BM47" s="21"/>
      <c r="BN47" s="21"/>
      <c r="BO47" s="21"/>
      <c r="BP47" s="23"/>
      <c r="BQ47" s="20"/>
      <c r="BR47" s="21"/>
      <c r="BS47" s="21"/>
      <c r="BT47" s="21"/>
      <c r="BU47" s="21"/>
      <c r="BV47" s="23"/>
    </row>
    <row r="48" spans="1:74" ht="9" customHeight="1">
      <c r="A48" s="14" t="s">
        <v>55</v>
      </c>
      <c r="B48" s="53" t="s">
        <v>60</v>
      </c>
      <c r="C48" s="20"/>
      <c r="D48" s="21"/>
      <c r="E48" s="21"/>
      <c r="F48" s="22"/>
      <c r="G48" s="21"/>
      <c r="H48" s="23"/>
      <c r="I48" s="20"/>
      <c r="J48" s="21"/>
      <c r="K48" s="21"/>
      <c r="L48" s="21"/>
      <c r="M48" s="21"/>
      <c r="N48" s="23"/>
      <c r="O48" s="20"/>
      <c r="P48" s="21"/>
      <c r="Q48" s="21"/>
      <c r="R48" s="21"/>
      <c r="S48" s="21"/>
      <c r="T48" s="23"/>
      <c r="U48" s="20"/>
      <c r="V48" s="21"/>
      <c r="W48" s="21"/>
      <c r="X48" s="21"/>
      <c r="Y48" s="21"/>
      <c r="Z48" s="23"/>
      <c r="AA48" s="20"/>
      <c r="AB48" s="21"/>
      <c r="AC48" s="21"/>
      <c r="AD48" s="21"/>
      <c r="AE48" s="21"/>
      <c r="AF48" s="23"/>
      <c r="AG48" s="20"/>
      <c r="AH48" s="21"/>
      <c r="AI48" s="21"/>
      <c r="AJ48" s="21"/>
      <c r="AK48" s="21"/>
      <c r="AL48" s="23"/>
      <c r="AM48" s="20"/>
      <c r="AN48" s="21"/>
      <c r="AO48" s="21"/>
      <c r="AP48" s="21"/>
      <c r="AQ48" s="21"/>
      <c r="AR48" s="23"/>
      <c r="AS48" s="20"/>
      <c r="AT48" s="21"/>
      <c r="AU48" s="21"/>
      <c r="AV48" s="21"/>
      <c r="AW48" s="21"/>
      <c r="AX48" s="23"/>
      <c r="AY48" s="20"/>
      <c r="AZ48" s="21"/>
      <c r="BA48" s="21"/>
      <c r="BB48" s="21"/>
      <c r="BC48" s="21"/>
      <c r="BD48" s="23"/>
      <c r="BE48" s="20"/>
      <c r="BF48" s="21"/>
      <c r="BG48" s="21"/>
      <c r="BH48" s="21"/>
      <c r="BI48" s="21"/>
      <c r="BJ48" s="23"/>
      <c r="BK48" s="20"/>
      <c r="BL48" s="21"/>
      <c r="BM48" s="21"/>
      <c r="BN48" s="21"/>
      <c r="BO48" s="21"/>
      <c r="BP48" s="23"/>
      <c r="BQ48" s="20"/>
      <c r="BR48" s="21"/>
      <c r="BS48" s="63"/>
      <c r="BT48" s="63"/>
      <c r="BU48" s="63"/>
      <c r="BV48" s="64"/>
    </row>
    <row r="49" spans="1:74" ht="12" customHeight="1" thickBot="1">
      <c r="A49" s="28"/>
      <c r="B49" s="54"/>
      <c r="C49" s="55"/>
      <c r="D49" s="56"/>
      <c r="E49" s="56"/>
      <c r="F49" s="57"/>
      <c r="G49" s="56"/>
      <c r="H49" s="58"/>
      <c r="I49" s="55"/>
      <c r="J49" s="56"/>
      <c r="K49" s="56"/>
      <c r="L49" s="56"/>
      <c r="M49" s="56"/>
      <c r="N49" s="58"/>
      <c r="O49" s="55"/>
      <c r="P49" s="56"/>
      <c r="Q49" s="56"/>
      <c r="R49" s="56"/>
      <c r="S49" s="56"/>
      <c r="T49" s="58"/>
      <c r="U49" s="55"/>
      <c r="V49" s="56"/>
      <c r="W49" s="56"/>
      <c r="X49" s="56"/>
      <c r="Y49" s="56"/>
      <c r="Z49" s="58"/>
      <c r="AA49" s="55"/>
      <c r="AB49" s="56"/>
      <c r="AC49" s="56"/>
      <c r="AD49" s="56"/>
      <c r="AE49" s="56"/>
      <c r="AF49" s="58"/>
      <c r="AG49" s="55"/>
      <c r="AH49" s="56"/>
      <c r="AI49" s="56"/>
      <c r="AJ49" s="56"/>
      <c r="AK49" s="56"/>
      <c r="AL49" s="58"/>
      <c r="AM49" s="55"/>
      <c r="AN49" s="56"/>
      <c r="AO49" s="56"/>
      <c r="AP49" s="56"/>
      <c r="AQ49" s="56"/>
      <c r="AR49" s="58"/>
      <c r="AS49" s="55"/>
      <c r="AT49" s="56"/>
      <c r="AU49" s="56"/>
      <c r="AV49" s="56"/>
      <c r="AW49" s="56"/>
      <c r="AX49" s="58"/>
      <c r="AY49" s="55"/>
      <c r="AZ49" s="56"/>
      <c r="BA49" s="56"/>
      <c r="BB49" s="56"/>
      <c r="BC49" s="56"/>
      <c r="BD49" s="58"/>
      <c r="BE49" s="55"/>
      <c r="BF49" s="56"/>
      <c r="BG49" s="56"/>
      <c r="BH49" s="56"/>
      <c r="BI49" s="56"/>
      <c r="BJ49" s="58"/>
      <c r="BK49" s="55"/>
      <c r="BL49" s="56"/>
      <c r="BM49" s="56"/>
      <c r="BN49" s="56"/>
      <c r="BO49" s="56"/>
      <c r="BP49" s="58"/>
      <c r="BQ49" s="55"/>
      <c r="BR49" s="56"/>
      <c r="BS49" s="56"/>
      <c r="BT49" s="56"/>
      <c r="BU49" s="56"/>
      <c r="BV49" s="58"/>
    </row>
  </sheetData>
  <mergeCells count="4">
    <mergeCell ref="A5:B6"/>
    <mergeCell ref="C5:BV5"/>
    <mergeCell ref="A3:BV3"/>
    <mergeCell ref="A2:BV2"/>
  </mergeCells>
  <printOptions/>
  <pageMargins left="0.4330708661417323" right="0.5118110236220472" top="0.984251968503937" bottom="0.5905511811023623" header="0.5118110236220472" footer="0.511811023622047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3:AF34"/>
  <sheetViews>
    <sheetView workbookViewId="0" topLeftCell="J16">
      <selection activeCell="R14" sqref="R14"/>
    </sheetView>
  </sheetViews>
  <sheetFormatPr defaultColWidth="9.140625" defaultRowHeight="19.5" customHeight="1"/>
  <cols>
    <col min="1" max="1" width="1.1484375" style="29" hidden="1" customWidth="1"/>
    <col min="2" max="2" width="4.421875" style="30" customWidth="1"/>
    <col min="3" max="3" width="13.421875" style="30" customWidth="1"/>
    <col min="4" max="15" width="7.00390625" style="29" customWidth="1"/>
    <col min="16" max="27" width="10.7109375" style="29" customWidth="1"/>
    <col min="28" max="30" width="9.140625" style="29" customWidth="1"/>
    <col min="31" max="31" width="21.8515625" style="29" customWidth="1"/>
    <col min="32" max="32" width="23.00390625" style="29" customWidth="1"/>
    <col min="33" max="16384" width="9.140625" style="29" customWidth="1"/>
  </cols>
  <sheetData>
    <row r="3" spans="1:27" ht="20.1" customHeight="1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2:27" ht="20.1" customHeight="1"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</row>
    <row r="5" ht="13.5" customHeight="1" thickBot="1"/>
    <row r="6" spans="1:27" ht="18" customHeight="1">
      <c r="A6" s="80"/>
      <c r="B6" s="106" t="s">
        <v>5</v>
      </c>
      <c r="C6" s="108" t="s">
        <v>6</v>
      </c>
      <c r="D6" s="101" t="s">
        <v>7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P6" s="101" t="s">
        <v>8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</row>
    <row r="7" spans="1:27" s="31" customFormat="1" ht="18.75" customHeight="1">
      <c r="A7" s="81"/>
      <c r="B7" s="107"/>
      <c r="C7" s="109"/>
      <c r="D7" s="87">
        <v>30</v>
      </c>
      <c r="E7" s="88">
        <f aca="true" t="shared" si="0" ref="E7:O7">D7+30</f>
        <v>60</v>
      </c>
      <c r="F7" s="88">
        <f t="shared" si="0"/>
        <v>90</v>
      </c>
      <c r="G7" s="88">
        <f t="shared" si="0"/>
        <v>120</v>
      </c>
      <c r="H7" s="88">
        <f t="shared" si="0"/>
        <v>150</v>
      </c>
      <c r="I7" s="88">
        <f t="shared" si="0"/>
        <v>180</v>
      </c>
      <c r="J7" s="88">
        <f t="shared" si="0"/>
        <v>210</v>
      </c>
      <c r="K7" s="88">
        <f t="shared" si="0"/>
        <v>240</v>
      </c>
      <c r="L7" s="88">
        <f t="shared" si="0"/>
        <v>270</v>
      </c>
      <c r="M7" s="88">
        <f t="shared" si="0"/>
        <v>300</v>
      </c>
      <c r="N7" s="88">
        <f t="shared" si="0"/>
        <v>330</v>
      </c>
      <c r="O7" s="89">
        <f t="shared" si="0"/>
        <v>360</v>
      </c>
      <c r="P7" s="87">
        <v>30</v>
      </c>
      <c r="Q7" s="88">
        <f>P7+30</f>
        <v>60</v>
      </c>
      <c r="R7" s="88">
        <f>Q7+30</f>
        <v>90</v>
      </c>
      <c r="S7" s="88">
        <f>R7+30</f>
        <v>120</v>
      </c>
      <c r="T7" s="88">
        <f>S7+30</f>
        <v>150</v>
      </c>
      <c r="U7" s="88">
        <f aca="true" t="shared" si="1" ref="U7:Z7">T7+30</f>
        <v>180</v>
      </c>
      <c r="V7" s="88">
        <f t="shared" si="1"/>
        <v>210</v>
      </c>
      <c r="W7" s="88">
        <f t="shared" si="1"/>
        <v>240</v>
      </c>
      <c r="X7" s="88">
        <f t="shared" si="1"/>
        <v>270</v>
      </c>
      <c r="Y7" s="88">
        <f t="shared" si="1"/>
        <v>300</v>
      </c>
      <c r="Z7" s="88">
        <f t="shared" si="1"/>
        <v>330</v>
      </c>
      <c r="AA7" s="89">
        <f>Z7+30</f>
        <v>360</v>
      </c>
    </row>
    <row r="8" spans="1:32" s="31" customFormat="1" ht="21" customHeight="1">
      <c r="A8" s="81"/>
      <c r="B8" s="82" t="s">
        <v>33</v>
      </c>
      <c r="C8" s="85">
        <v>979.06</v>
      </c>
      <c r="D8" s="68">
        <f>1/1</f>
        <v>1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69"/>
      <c r="P8" s="75">
        <f aca="true" t="shared" si="2" ref="P8:U8">$C$8*D8</f>
        <v>979.06</v>
      </c>
      <c r="Q8" s="32">
        <f t="shared" si="2"/>
        <v>0</v>
      </c>
      <c r="R8" s="32">
        <f t="shared" si="2"/>
        <v>0</v>
      </c>
      <c r="S8" s="32">
        <f t="shared" si="2"/>
        <v>0</v>
      </c>
      <c r="T8" s="32">
        <f t="shared" si="2"/>
        <v>0</v>
      </c>
      <c r="U8" s="32">
        <f t="shared" si="2"/>
        <v>0</v>
      </c>
      <c r="V8" s="32">
        <f aca="true" t="shared" si="3" ref="V8">$C$8*J8</f>
        <v>0</v>
      </c>
      <c r="W8" s="32">
        <f aca="true" t="shared" si="4" ref="W8">$C$8*K8</f>
        <v>0</v>
      </c>
      <c r="X8" s="32">
        <f aca="true" t="shared" si="5" ref="X8">$C$8*L8</f>
        <v>0</v>
      </c>
      <c r="Y8" s="32">
        <f aca="true" t="shared" si="6" ref="Y8">$C$8*M8</f>
        <v>0</v>
      </c>
      <c r="Z8" s="32">
        <f aca="true" t="shared" si="7" ref="Z8">$C$8*N8</f>
        <v>0</v>
      </c>
      <c r="AA8" s="76">
        <f aca="true" t="shared" si="8" ref="AA8">$C$8*O8</f>
        <v>0</v>
      </c>
      <c r="AB8" s="34">
        <f>SUM(D8:O8)</f>
        <v>1</v>
      </c>
      <c r="AE8" s="35"/>
      <c r="AF8" s="36"/>
    </row>
    <row r="9" spans="1:32" s="31" customFormat="1" ht="21" customHeight="1">
      <c r="A9" s="81"/>
      <c r="B9" s="82" t="s">
        <v>34</v>
      </c>
      <c r="C9" s="85">
        <v>13433.8</v>
      </c>
      <c r="D9" s="70">
        <f>D8</f>
        <v>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71"/>
      <c r="P9" s="75">
        <f aca="true" t="shared" si="9" ref="P9:U9">$C$9*D9</f>
        <v>13433.8</v>
      </c>
      <c r="Q9" s="32">
        <f t="shared" si="9"/>
        <v>0</v>
      </c>
      <c r="R9" s="32">
        <f t="shared" si="9"/>
        <v>0</v>
      </c>
      <c r="S9" s="32">
        <f t="shared" si="9"/>
        <v>0</v>
      </c>
      <c r="T9" s="32">
        <f t="shared" si="9"/>
        <v>0</v>
      </c>
      <c r="U9" s="32">
        <f t="shared" si="9"/>
        <v>0</v>
      </c>
      <c r="V9" s="32">
        <f aca="true" t="shared" si="10" ref="V9">$C$9*J9</f>
        <v>0</v>
      </c>
      <c r="W9" s="32">
        <f aca="true" t="shared" si="11" ref="W9">$C$9*K9</f>
        <v>0</v>
      </c>
      <c r="X9" s="32">
        <f aca="true" t="shared" si="12" ref="X9">$C$9*L9</f>
        <v>0</v>
      </c>
      <c r="Y9" s="32">
        <f aca="true" t="shared" si="13" ref="Y9">$C$9*M9</f>
        <v>0</v>
      </c>
      <c r="Z9" s="32">
        <f aca="true" t="shared" si="14" ref="Z9">$C$9*N9</f>
        <v>0</v>
      </c>
      <c r="AA9" s="76">
        <f aca="true" t="shared" si="15" ref="AA9">$C$9*O9</f>
        <v>0</v>
      </c>
      <c r="AB9" s="34">
        <f aca="true" t="shared" si="16" ref="AB9:AB28">SUM(D9:O9)</f>
        <v>1</v>
      </c>
      <c r="AE9" s="35"/>
      <c r="AF9" s="36"/>
    </row>
    <row r="10" spans="1:32" s="31" customFormat="1" ht="21" customHeight="1">
      <c r="A10" s="81"/>
      <c r="B10" s="82" t="s">
        <v>35</v>
      </c>
      <c r="C10" s="85">
        <v>306097.9</v>
      </c>
      <c r="D10" s="70">
        <f>2/14</f>
        <v>0.14285714285714285</v>
      </c>
      <c r="E10" s="37">
        <f>6/14</f>
        <v>0.42857142857142855</v>
      </c>
      <c r="F10" s="37">
        <f>6/14</f>
        <v>0.42857142857142855</v>
      </c>
      <c r="G10" s="37"/>
      <c r="H10" s="37"/>
      <c r="I10" s="37"/>
      <c r="J10" s="37"/>
      <c r="K10" s="37"/>
      <c r="L10" s="37"/>
      <c r="M10" s="37"/>
      <c r="N10" s="37"/>
      <c r="O10" s="71"/>
      <c r="P10" s="75">
        <f aca="true" t="shared" si="17" ref="P10:U10">$C$10*D10</f>
        <v>43728.27142857143</v>
      </c>
      <c r="Q10" s="32">
        <f t="shared" si="17"/>
        <v>131184.8142857143</v>
      </c>
      <c r="R10" s="32">
        <f t="shared" si="17"/>
        <v>131184.8142857143</v>
      </c>
      <c r="S10" s="32">
        <f t="shared" si="17"/>
        <v>0</v>
      </c>
      <c r="T10" s="32">
        <f t="shared" si="17"/>
        <v>0</v>
      </c>
      <c r="U10" s="32">
        <f t="shared" si="17"/>
        <v>0</v>
      </c>
      <c r="V10" s="32">
        <f aca="true" t="shared" si="18" ref="V10">$C$10*J10</f>
        <v>0</v>
      </c>
      <c r="W10" s="32">
        <f aca="true" t="shared" si="19" ref="W10">$C$10*K10</f>
        <v>0</v>
      </c>
      <c r="X10" s="32">
        <f aca="true" t="shared" si="20" ref="X10">$C$10*L10</f>
        <v>0</v>
      </c>
      <c r="Y10" s="32">
        <f aca="true" t="shared" si="21" ref="Y10">$C$10*M10</f>
        <v>0</v>
      </c>
      <c r="Z10" s="32">
        <f aca="true" t="shared" si="22" ref="Z10">$C$10*N10</f>
        <v>0</v>
      </c>
      <c r="AA10" s="76">
        <f aca="true" t="shared" si="23" ref="AA10">$C$10*O10</f>
        <v>0</v>
      </c>
      <c r="AB10" s="34">
        <f t="shared" si="16"/>
        <v>1</v>
      </c>
      <c r="AE10" s="35"/>
      <c r="AF10" s="36"/>
    </row>
    <row r="11" spans="1:32" s="31" customFormat="1" ht="21" customHeight="1">
      <c r="A11" s="81"/>
      <c r="B11" s="82" t="s">
        <v>36</v>
      </c>
      <c r="C11" s="85">
        <v>145536.3</v>
      </c>
      <c r="D11" s="70"/>
      <c r="E11" s="37"/>
      <c r="F11" s="37">
        <f>2/11</f>
        <v>0.18181818181818182</v>
      </c>
      <c r="G11" s="37">
        <f>6/11</f>
        <v>0.5454545454545454</v>
      </c>
      <c r="H11" s="37">
        <f>3/11</f>
        <v>0.2727272727272727</v>
      </c>
      <c r="I11" s="37"/>
      <c r="J11" s="37"/>
      <c r="K11" s="37"/>
      <c r="L11" s="37"/>
      <c r="M11" s="37"/>
      <c r="N11" s="37"/>
      <c r="O11" s="71"/>
      <c r="P11" s="75">
        <f aca="true" t="shared" si="24" ref="P11:U11">$C$11*D11</f>
        <v>0</v>
      </c>
      <c r="Q11" s="32">
        <f t="shared" si="24"/>
        <v>0</v>
      </c>
      <c r="R11" s="32">
        <f t="shared" si="24"/>
        <v>26461.145454545454</v>
      </c>
      <c r="S11" s="32">
        <f t="shared" si="24"/>
        <v>79383.43636363636</v>
      </c>
      <c r="T11" s="32">
        <f t="shared" si="24"/>
        <v>39691.71818181818</v>
      </c>
      <c r="U11" s="32">
        <f t="shared" si="24"/>
        <v>0</v>
      </c>
      <c r="V11" s="32">
        <f aca="true" t="shared" si="25" ref="V11">$C$11*J11</f>
        <v>0</v>
      </c>
      <c r="W11" s="32">
        <f aca="true" t="shared" si="26" ref="W11">$C$11*K11</f>
        <v>0</v>
      </c>
      <c r="X11" s="32">
        <f aca="true" t="shared" si="27" ref="X11">$C$11*L11</f>
        <v>0</v>
      </c>
      <c r="Y11" s="32">
        <f aca="true" t="shared" si="28" ref="Y11">$C$11*M11</f>
        <v>0</v>
      </c>
      <c r="Z11" s="32">
        <f aca="true" t="shared" si="29" ref="Z11">$C$11*N11</f>
        <v>0</v>
      </c>
      <c r="AA11" s="76">
        <f aca="true" t="shared" si="30" ref="AA11">$C$11*O11</f>
        <v>0</v>
      </c>
      <c r="AB11" s="34">
        <f t="shared" si="16"/>
        <v>1</v>
      </c>
      <c r="AE11" s="35"/>
      <c r="AF11" s="36"/>
    </row>
    <row r="12" spans="1:32" s="31" customFormat="1" ht="21" customHeight="1">
      <c r="A12" s="81"/>
      <c r="B12" s="82" t="s">
        <v>37</v>
      </c>
      <c r="C12" s="85">
        <v>295872.94</v>
      </c>
      <c r="D12" s="70"/>
      <c r="E12" s="37"/>
      <c r="F12" s="37">
        <f>6/16</f>
        <v>0.375</v>
      </c>
      <c r="G12" s="37">
        <f>6/16</f>
        <v>0.375</v>
      </c>
      <c r="H12" s="37">
        <f>4/16</f>
        <v>0.25</v>
      </c>
      <c r="I12" s="37"/>
      <c r="J12" s="37"/>
      <c r="K12" s="37"/>
      <c r="L12" s="37"/>
      <c r="M12" s="37"/>
      <c r="N12" s="37"/>
      <c r="O12" s="71"/>
      <c r="P12" s="75">
        <f aca="true" t="shared" si="31" ref="P12:U12">$C$12*D12</f>
        <v>0</v>
      </c>
      <c r="Q12" s="32">
        <f t="shared" si="31"/>
        <v>0</v>
      </c>
      <c r="R12" s="32">
        <f t="shared" si="31"/>
        <v>110952.35250000001</v>
      </c>
      <c r="S12" s="32">
        <f t="shared" si="31"/>
        <v>110952.35250000001</v>
      </c>
      <c r="T12" s="32">
        <f t="shared" si="31"/>
        <v>73968.235</v>
      </c>
      <c r="U12" s="32">
        <f t="shared" si="31"/>
        <v>0</v>
      </c>
      <c r="V12" s="32">
        <f aca="true" t="shared" si="32" ref="V12">$C$12*J12</f>
        <v>0</v>
      </c>
      <c r="W12" s="32">
        <f aca="true" t="shared" si="33" ref="W12">$C$12*K12</f>
        <v>0</v>
      </c>
      <c r="X12" s="32">
        <f aca="true" t="shared" si="34" ref="X12">$C$12*L12</f>
        <v>0</v>
      </c>
      <c r="Y12" s="32">
        <f aca="true" t="shared" si="35" ref="Y12">$C$12*M12</f>
        <v>0</v>
      </c>
      <c r="Z12" s="32">
        <f aca="true" t="shared" si="36" ref="Z12">$C$12*N12</f>
        <v>0</v>
      </c>
      <c r="AA12" s="76">
        <f aca="true" t="shared" si="37" ref="AA12">$C$12*O12</f>
        <v>0</v>
      </c>
      <c r="AB12" s="34">
        <f t="shared" si="16"/>
        <v>1</v>
      </c>
      <c r="AE12" s="35"/>
      <c r="AF12" s="36"/>
    </row>
    <row r="13" spans="1:32" s="31" customFormat="1" ht="21" customHeight="1">
      <c r="A13" s="81"/>
      <c r="B13" s="82" t="s">
        <v>38</v>
      </c>
      <c r="C13" s="85">
        <v>264865.25</v>
      </c>
      <c r="D13" s="70"/>
      <c r="E13" s="37"/>
      <c r="F13" s="37">
        <f>4/22</f>
        <v>0.18181818181818182</v>
      </c>
      <c r="G13" s="37">
        <f>6/22</f>
        <v>0.2727272727272727</v>
      </c>
      <c r="H13" s="37">
        <f>6/22</f>
        <v>0.2727272727272727</v>
      </c>
      <c r="I13" s="37">
        <f>6/22</f>
        <v>0.2727272727272727</v>
      </c>
      <c r="J13" s="37"/>
      <c r="K13" s="37"/>
      <c r="L13" s="37"/>
      <c r="M13" s="37"/>
      <c r="N13" s="37"/>
      <c r="O13" s="71"/>
      <c r="P13" s="75">
        <f aca="true" t="shared" si="38" ref="P13:U13">$C$13*D13</f>
        <v>0</v>
      </c>
      <c r="Q13" s="32">
        <f t="shared" si="38"/>
        <v>0</v>
      </c>
      <c r="R13" s="32">
        <f t="shared" si="38"/>
        <v>48157.318181818184</v>
      </c>
      <c r="S13" s="32">
        <f t="shared" si="38"/>
        <v>72235.97727272726</v>
      </c>
      <c r="T13" s="32">
        <f t="shared" si="38"/>
        <v>72235.97727272726</v>
      </c>
      <c r="U13" s="32">
        <f t="shared" si="38"/>
        <v>72235.97727272726</v>
      </c>
      <c r="V13" s="32">
        <f aca="true" t="shared" si="39" ref="V13">$C$13*J13</f>
        <v>0</v>
      </c>
      <c r="W13" s="32">
        <f aca="true" t="shared" si="40" ref="W13">$C$13*K13</f>
        <v>0</v>
      </c>
      <c r="X13" s="32">
        <f aca="true" t="shared" si="41" ref="X13">$C$13*L13</f>
        <v>0</v>
      </c>
      <c r="Y13" s="32">
        <f aca="true" t="shared" si="42" ref="Y13">$C$13*M13</f>
        <v>0</v>
      </c>
      <c r="Z13" s="32">
        <f aca="true" t="shared" si="43" ref="Z13">$C$13*N13</f>
        <v>0</v>
      </c>
      <c r="AA13" s="76">
        <f aca="true" t="shared" si="44" ref="AA13">$C$13*O13</f>
        <v>0</v>
      </c>
      <c r="AB13" s="34">
        <f t="shared" si="16"/>
        <v>1</v>
      </c>
      <c r="AE13" s="35"/>
      <c r="AF13" s="36"/>
    </row>
    <row r="14" spans="1:32" s="31" customFormat="1" ht="21" customHeight="1">
      <c r="A14" s="81"/>
      <c r="B14" s="82" t="s">
        <v>39</v>
      </c>
      <c r="C14" s="85">
        <v>183207.36</v>
      </c>
      <c r="D14" s="70"/>
      <c r="E14" s="37"/>
      <c r="F14" s="37"/>
      <c r="G14" s="37">
        <f>3/13</f>
        <v>0.23076923076923078</v>
      </c>
      <c r="H14" s="37">
        <f>6/13</f>
        <v>0.46153846153846156</v>
      </c>
      <c r="I14" s="37">
        <f>4/13</f>
        <v>0.3076923076923077</v>
      </c>
      <c r="J14" s="37"/>
      <c r="K14" s="37"/>
      <c r="L14" s="37"/>
      <c r="M14" s="37"/>
      <c r="N14" s="37"/>
      <c r="O14" s="71"/>
      <c r="P14" s="75">
        <f aca="true" t="shared" si="45" ref="P14:U14">$C$14*D14</f>
        <v>0</v>
      </c>
      <c r="Q14" s="32">
        <f t="shared" si="45"/>
        <v>0</v>
      </c>
      <c r="R14" s="32">
        <f t="shared" si="45"/>
        <v>0</v>
      </c>
      <c r="S14" s="32">
        <f t="shared" si="45"/>
        <v>42278.621538461535</v>
      </c>
      <c r="T14" s="32">
        <f t="shared" si="45"/>
        <v>84557.24307692307</v>
      </c>
      <c r="U14" s="32">
        <f t="shared" si="45"/>
        <v>56371.49538461538</v>
      </c>
      <c r="V14" s="32">
        <f aca="true" t="shared" si="46" ref="V14">$C$14*J14</f>
        <v>0</v>
      </c>
      <c r="W14" s="32">
        <f aca="true" t="shared" si="47" ref="W14">$C$14*K14</f>
        <v>0</v>
      </c>
      <c r="X14" s="32">
        <f aca="true" t="shared" si="48" ref="X14">$C$14*L14</f>
        <v>0</v>
      </c>
      <c r="Y14" s="32">
        <f aca="true" t="shared" si="49" ref="Y14">$C$14*M14</f>
        <v>0</v>
      </c>
      <c r="Z14" s="32">
        <f aca="true" t="shared" si="50" ref="Z14">$C$14*N14</f>
        <v>0</v>
      </c>
      <c r="AA14" s="76">
        <f aca="true" t="shared" si="51" ref="AA14">$C$14*O14</f>
        <v>0</v>
      </c>
      <c r="AB14" s="34">
        <f t="shared" si="16"/>
        <v>1</v>
      </c>
      <c r="AE14" s="35"/>
      <c r="AF14" s="36"/>
    </row>
    <row r="15" spans="1:32" s="31" customFormat="1" ht="21" customHeight="1">
      <c r="A15" s="81"/>
      <c r="B15" s="82" t="s">
        <v>40</v>
      </c>
      <c r="C15" s="85">
        <v>83050.81</v>
      </c>
      <c r="D15" s="70"/>
      <c r="E15" s="37"/>
      <c r="F15" s="37"/>
      <c r="G15" s="37"/>
      <c r="H15" s="37"/>
      <c r="I15" s="37">
        <f>6/18</f>
        <v>0.3333333333333333</v>
      </c>
      <c r="J15" s="37">
        <f>I15</f>
        <v>0.3333333333333333</v>
      </c>
      <c r="K15" s="37">
        <f>J15</f>
        <v>0.3333333333333333</v>
      </c>
      <c r="L15" s="37"/>
      <c r="M15" s="37"/>
      <c r="N15" s="37"/>
      <c r="O15" s="71"/>
      <c r="P15" s="75">
        <f aca="true" t="shared" si="52" ref="P15:AA15">$C$15*D15</f>
        <v>0</v>
      </c>
      <c r="Q15" s="32">
        <f t="shared" si="52"/>
        <v>0</v>
      </c>
      <c r="R15" s="32">
        <f t="shared" si="52"/>
        <v>0</v>
      </c>
      <c r="S15" s="32">
        <f t="shared" si="52"/>
        <v>0</v>
      </c>
      <c r="T15" s="32">
        <f t="shared" si="52"/>
        <v>0</v>
      </c>
      <c r="U15" s="32">
        <f t="shared" si="52"/>
        <v>27683.603333333333</v>
      </c>
      <c r="V15" s="32">
        <f t="shared" si="52"/>
        <v>27683.603333333333</v>
      </c>
      <c r="W15" s="32">
        <f t="shared" si="52"/>
        <v>27683.603333333333</v>
      </c>
      <c r="X15" s="32">
        <f t="shared" si="52"/>
        <v>0</v>
      </c>
      <c r="Y15" s="32">
        <f t="shared" si="52"/>
        <v>0</v>
      </c>
      <c r="Z15" s="32">
        <f t="shared" si="52"/>
        <v>0</v>
      </c>
      <c r="AA15" s="76">
        <f t="shared" si="52"/>
        <v>0</v>
      </c>
      <c r="AB15" s="34">
        <f t="shared" si="16"/>
        <v>1</v>
      </c>
      <c r="AE15" s="35"/>
      <c r="AF15" s="36"/>
    </row>
    <row r="16" spans="1:32" s="31" customFormat="1" ht="21" customHeight="1">
      <c r="A16" s="81"/>
      <c r="B16" s="82" t="s">
        <v>41</v>
      </c>
      <c r="C16" s="85">
        <v>21981.05</v>
      </c>
      <c r="D16" s="70"/>
      <c r="E16" s="37"/>
      <c r="F16" s="37"/>
      <c r="G16" s="37"/>
      <c r="H16" s="37">
        <f>6/12</f>
        <v>0.5</v>
      </c>
      <c r="I16" s="37">
        <f>6/12</f>
        <v>0.5</v>
      </c>
      <c r="J16" s="37"/>
      <c r="K16" s="37"/>
      <c r="L16" s="37"/>
      <c r="M16" s="37"/>
      <c r="N16" s="37"/>
      <c r="O16" s="71"/>
      <c r="P16" s="75">
        <f>$C$16*D16</f>
        <v>0</v>
      </c>
      <c r="Q16" s="32">
        <f aca="true" t="shared" si="53" ref="Q16:U16">$C$16*E16</f>
        <v>0</v>
      </c>
      <c r="R16" s="32">
        <f t="shared" si="53"/>
        <v>0</v>
      </c>
      <c r="S16" s="32">
        <f t="shared" si="53"/>
        <v>0</v>
      </c>
      <c r="T16" s="32">
        <f t="shared" si="53"/>
        <v>10990.525</v>
      </c>
      <c r="U16" s="32">
        <f t="shared" si="53"/>
        <v>10990.525</v>
      </c>
      <c r="V16" s="32">
        <f>$C$16*J16</f>
        <v>0</v>
      </c>
      <c r="W16" s="32">
        <f aca="true" t="shared" si="54" ref="W16">$C$16*K16</f>
        <v>0</v>
      </c>
      <c r="X16" s="32">
        <f aca="true" t="shared" si="55" ref="X16">$C$16*L16</f>
        <v>0</v>
      </c>
      <c r="Y16" s="32">
        <f aca="true" t="shared" si="56" ref="Y16">$C$16*M16</f>
        <v>0</v>
      </c>
      <c r="Z16" s="32">
        <f aca="true" t="shared" si="57" ref="Z16">$C$16*N16</f>
        <v>0</v>
      </c>
      <c r="AA16" s="76">
        <f aca="true" t="shared" si="58" ref="AA16">$C$16*O16</f>
        <v>0</v>
      </c>
      <c r="AB16" s="34">
        <f t="shared" si="16"/>
        <v>1</v>
      </c>
      <c r="AE16" s="35"/>
      <c r="AF16" s="36"/>
    </row>
    <row r="17" spans="1:32" s="31" customFormat="1" ht="21" customHeight="1">
      <c r="A17" s="81"/>
      <c r="B17" s="82" t="s">
        <v>42</v>
      </c>
      <c r="C17" s="85">
        <v>55870.53</v>
      </c>
      <c r="D17" s="70"/>
      <c r="E17" s="37"/>
      <c r="F17" s="37"/>
      <c r="G17" s="37"/>
      <c r="H17" s="37"/>
      <c r="I17" s="37"/>
      <c r="J17" s="37"/>
      <c r="K17" s="37">
        <f>6/12</f>
        <v>0.5</v>
      </c>
      <c r="L17" s="37">
        <f>K17</f>
        <v>0.5</v>
      </c>
      <c r="M17" s="37"/>
      <c r="N17" s="37"/>
      <c r="O17" s="71"/>
      <c r="P17" s="75">
        <f>$C$17*D17</f>
        <v>0</v>
      </c>
      <c r="Q17" s="32">
        <f aca="true" t="shared" si="59" ref="Q17:U17">$C$17*E17</f>
        <v>0</v>
      </c>
      <c r="R17" s="32">
        <f t="shared" si="59"/>
        <v>0</v>
      </c>
      <c r="S17" s="32">
        <f t="shared" si="59"/>
        <v>0</v>
      </c>
      <c r="T17" s="32">
        <f t="shared" si="59"/>
        <v>0</v>
      </c>
      <c r="U17" s="32">
        <f t="shared" si="59"/>
        <v>0</v>
      </c>
      <c r="V17" s="32">
        <f>$C$17*J17</f>
        <v>0</v>
      </c>
      <c r="W17" s="32">
        <f aca="true" t="shared" si="60" ref="W17">$C$17*K17</f>
        <v>27935.265</v>
      </c>
      <c r="X17" s="32">
        <f aca="true" t="shared" si="61" ref="X17">$C$17*L17</f>
        <v>27935.265</v>
      </c>
      <c r="Y17" s="32">
        <f aca="true" t="shared" si="62" ref="Y17">$C$17*M17</f>
        <v>0</v>
      </c>
      <c r="Z17" s="32">
        <f aca="true" t="shared" si="63" ref="Z17">$C$17*N17</f>
        <v>0</v>
      </c>
      <c r="AA17" s="76">
        <f aca="true" t="shared" si="64" ref="AA17">$C$17*O17</f>
        <v>0</v>
      </c>
      <c r="AB17" s="34">
        <f t="shared" si="16"/>
        <v>1</v>
      </c>
      <c r="AE17" s="35"/>
      <c r="AF17" s="36"/>
    </row>
    <row r="18" spans="1:32" s="31" customFormat="1" ht="21" customHeight="1">
      <c r="A18" s="81"/>
      <c r="B18" s="82" t="s">
        <v>43</v>
      </c>
      <c r="C18" s="85">
        <v>44281.64</v>
      </c>
      <c r="D18" s="70"/>
      <c r="E18" s="37"/>
      <c r="F18" s="37"/>
      <c r="G18" s="37"/>
      <c r="H18" s="37">
        <f>6/18</f>
        <v>0.3333333333333333</v>
      </c>
      <c r="I18" s="37">
        <f>6/18</f>
        <v>0.3333333333333333</v>
      </c>
      <c r="J18" s="37">
        <f>6/18</f>
        <v>0.3333333333333333</v>
      </c>
      <c r="K18" s="37"/>
      <c r="L18" s="37"/>
      <c r="M18" s="37"/>
      <c r="N18" s="37"/>
      <c r="O18" s="71"/>
      <c r="P18" s="75">
        <f>$C$18*D18</f>
        <v>0</v>
      </c>
      <c r="Q18" s="32">
        <f aca="true" t="shared" si="65" ref="Q18:U18">$C$18*E18</f>
        <v>0</v>
      </c>
      <c r="R18" s="32">
        <f t="shared" si="65"/>
        <v>0</v>
      </c>
      <c r="S18" s="32">
        <f t="shared" si="65"/>
        <v>0</v>
      </c>
      <c r="T18" s="32">
        <f t="shared" si="65"/>
        <v>14760.546666666665</v>
      </c>
      <c r="U18" s="32">
        <f t="shared" si="65"/>
        <v>14760.546666666665</v>
      </c>
      <c r="V18" s="32">
        <f>$C$18*J18</f>
        <v>14760.546666666665</v>
      </c>
      <c r="W18" s="32">
        <f aca="true" t="shared" si="66" ref="W18">$C$18*K18</f>
        <v>0</v>
      </c>
      <c r="X18" s="32">
        <f aca="true" t="shared" si="67" ref="X18">$C$18*L18</f>
        <v>0</v>
      </c>
      <c r="Y18" s="32">
        <f aca="true" t="shared" si="68" ref="Y18">$C$18*M18</f>
        <v>0</v>
      </c>
      <c r="Z18" s="32">
        <f aca="true" t="shared" si="69" ref="Z18">$C$18*N18</f>
        <v>0</v>
      </c>
      <c r="AA18" s="76">
        <f aca="true" t="shared" si="70" ref="AA18">$C$18*O18</f>
        <v>0</v>
      </c>
      <c r="AB18" s="34">
        <f t="shared" si="16"/>
        <v>1</v>
      </c>
      <c r="AE18" s="35"/>
      <c r="AF18" s="36"/>
    </row>
    <row r="19" spans="1:32" s="31" customFormat="1" ht="21" customHeight="1">
      <c r="A19" s="81"/>
      <c r="B19" s="82" t="s">
        <v>44</v>
      </c>
      <c r="C19" s="85">
        <v>40377</v>
      </c>
      <c r="D19" s="70"/>
      <c r="E19" s="37"/>
      <c r="F19" s="37"/>
      <c r="G19" s="37"/>
      <c r="H19" s="37"/>
      <c r="I19" s="37"/>
      <c r="J19" s="37"/>
      <c r="K19" s="37"/>
      <c r="L19" s="37"/>
      <c r="M19" s="37">
        <f>6/12</f>
        <v>0.5</v>
      </c>
      <c r="N19" s="37">
        <f>6/12</f>
        <v>0.5</v>
      </c>
      <c r="O19" s="71"/>
      <c r="P19" s="75">
        <f>$C$19*D19</f>
        <v>0</v>
      </c>
      <c r="Q19" s="32">
        <f aca="true" t="shared" si="71" ref="Q19:U19">$C$19*E19</f>
        <v>0</v>
      </c>
      <c r="R19" s="32">
        <f t="shared" si="71"/>
        <v>0</v>
      </c>
      <c r="S19" s="32">
        <f t="shared" si="71"/>
        <v>0</v>
      </c>
      <c r="T19" s="32">
        <f t="shared" si="71"/>
        <v>0</v>
      </c>
      <c r="U19" s="32">
        <f t="shared" si="71"/>
        <v>0</v>
      </c>
      <c r="V19" s="32">
        <f>$C$19*J19</f>
        <v>0</v>
      </c>
      <c r="W19" s="32">
        <f aca="true" t="shared" si="72" ref="W19">$C$19*K19</f>
        <v>0</v>
      </c>
      <c r="X19" s="32">
        <f aca="true" t="shared" si="73" ref="X19">$C$19*L19</f>
        <v>0</v>
      </c>
      <c r="Y19" s="32">
        <f aca="true" t="shared" si="74" ref="Y19">$C$19*M19</f>
        <v>20188.5</v>
      </c>
      <c r="Z19" s="32">
        <f aca="true" t="shared" si="75" ref="Z19">$C$19*N19</f>
        <v>20188.5</v>
      </c>
      <c r="AA19" s="76">
        <f aca="true" t="shared" si="76" ref="AA19">$C$19*O19</f>
        <v>0</v>
      </c>
      <c r="AB19" s="34">
        <f t="shared" si="16"/>
        <v>1</v>
      </c>
      <c r="AE19" s="35"/>
      <c r="AF19" s="36"/>
    </row>
    <row r="20" spans="1:32" s="31" customFormat="1" ht="21" customHeight="1">
      <c r="A20" s="81"/>
      <c r="B20" s="82" t="s">
        <v>45</v>
      </c>
      <c r="C20" s="85">
        <v>2055.62</v>
      </c>
      <c r="D20" s="70"/>
      <c r="E20" s="37"/>
      <c r="F20" s="37"/>
      <c r="G20" s="37"/>
      <c r="H20" s="37"/>
      <c r="I20" s="37"/>
      <c r="J20" s="37"/>
      <c r="K20" s="37"/>
      <c r="L20" s="37"/>
      <c r="M20" s="37">
        <f>M19</f>
        <v>0.5</v>
      </c>
      <c r="N20" s="37">
        <f>N19</f>
        <v>0.5</v>
      </c>
      <c r="O20" s="71"/>
      <c r="P20" s="75">
        <f>$C$20*D20</f>
        <v>0</v>
      </c>
      <c r="Q20" s="32">
        <f aca="true" t="shared" si="77" ref="Q20:U20">$C$20*E20</f>
        <v>0</v>
      </c>
      <c r="R20" s="32">
        <f t="shared" si="77"/>
        <v>0</v>
      </c>
      <c r="S20" s="32">
        <f t="shared" si="77"/>
        <v>0</v>
      </c>
      <c r="T20" s="32">
        <f t="shared" si="77"/>
        <v>0</v>
      </c>
      <c r="U20" s="32">
        <f t="shared" si="77"/>
        <v>0</v>
      </c>
      <c r="V20" s="32">
        <f>$C$20*J20</f>
        <v>0</v>
      </c>
      <c r="W20" s="32">
        <f aca="true" t="shared" si="78" ref="W20">$C$20*K20</f>
        <v>0</v>
      </c>
      <c r="X20" s="32">
        <f aca="true" t="shared" si="79" ref="X20">$C$20*L20</f>
        <v>0</v>
      </c>
      <c r="Y20" s="32">
        <f aca="true" t="shared" si="80" ref="Y20">$C$20*M20</f>
        <v>1027.81</v>
      </c>
      <c r="Z20" s="32">
        <f aca="true" t="shared" si="81" ref="Z20">$C$20*N20</f>
        <v>1027.81</v>
      </c>
      <c r="AA20" s="76">
        <f aca="true" t="shared" si="82" ref="AA20">$C$20*O20</f>
        <v>0</v>
      </c>
      <c r="AB20" s="34">
        <f t="shared" si="16"/>
        <v>1</v>
      </c>
      <c r="AE20" s="35"/>
      <c r="AF20" s="36"/>
    </row>
    <row r="21" spans="1:32" s="31" customFormat="1" ht="21" customHeight="1">
      <c r="A21" s="81"/>
      <c r="B21" s="82" t="s">
        <v>46</v>
      </c>
      <c r="C21" s="85">
        <v>53243.94</v>
      </c>
      <c r="D21" s="70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71">
        <f>1/1</f>
        <v>1</v>
      </c>
      <c r="P21" s="75">
        <f>$C$21*D21</f>
        <v>0</v>
      </c>
      <c r="Q21" s="32">
        <f aca="true" t="shared" si="83" ref="Q21:U21">$C$21*E21</f>
        <v>0</v>
      </c>
      <c r="R21" s="32">
        <f t="shared" si="83"/>
        <v>0</v>
      </c>
      <c r="S21" s="32">
        <f t="shared" si="83"/>
        <v>0</v>
      </c>
      <c r="T21" s="32">
        <f t="shared" si="83"/>
        <v>0</v>
      </c>
      <c r="U21" s="32">
        <f t="shared" si="83"/>
        <v>0</v>
      </c>
      <c r="V21" s="32">
        <f>$C$21*J21</f>
        <v>0</v>
      </c>
      <c r="W21" s="32">
        <f aca="true" t="shared" si="84" ref="W21">$C$21*K21</f>
        <v>0</v>
      </c>
      <c r="X21" s="32">
        <f aca="true" t="shared" si="85" ref="X21">$C$21*L21</f>
        <v>0</v>
      </c>
      <c r="Y21" s="32">
        <f aca="true" t="shared" si="86" ref="Y21">$C$21*M21</f>
        <v>0</v>
      </c>
      <c r="Z21" s="32">
        <f aca="true" t="shared" si="87" ref="Z21">$C$21*N21</f>
        <v>0</v>
      </c>
      <c r="AA21" s="76">
        <f aca="true" t="shared" si="88" ref="AA21">$C$21*O21</f>
        <v>53243.94</v>
      </c>
      <c r="AB21" s="34">
        <f t="shared" si="16"/>
        <v>1</v>
      </c>
      <c r="AE21" s="35"/>
      <c r="AF21" s="36"/>
    </row>
    <row r="22" spans="1:32" s="31" customFormat="1" ht="21" customHeight="1">
      <c r="A22" s="81"/>
      <c r="B22" s="82" t="s">
        <v>48</v>
      </c>
      <c r="C22" s="85">
        <v>124224.68</v>
      </c>
      <c r="D22" s="70"/>
      <c r="E22" s="37"/>
      <c r="F22" s="37"/>
      <c r="G22" s="37"/>
      <c r="H22" s="37"/>
      <c r="I22" s="37"/>
      <c r="J22" s="37"/>
      <c r="K22" s="37">
        <f>6/18</f>
        <v>0.3333333333333333</v>
      </c>
      <c r="L22" s="37">
        <f>K22</f>
        <v>0.3333333333333333</v>
      </c>
      <c r="M22" s="37">
        <f>L22</f>
        <v>0.3333333333333333</v>
      </c>
      <c r="N22" s="37"/>
      <c r="O22" s="71"/>
      <c r="P22" s="75">
        <f>$C$22*D22</f>
        <v>0</v>
      </c>
      <c r="Q22" s="32">
        <f aca="true" t="shared" si="89" ref="Q22:U22">$C$22*E22</f>
        <v>0</v>
      </c>
      <c r="R22" s="32">
        <f t="shared" si="89"/>
        <v>0</v>
      </c>
      <c r="S22" s="32">
        <f t="shared" si="89"/>
        <v>0</v>
      </c>
      <c r="T22" s="32">
        <f t="shared" si="89"/>
        <v>0</v>
      </c>
      <c r="U22" s="32">
        <f t="shared" si="89"/>
        <v>0</v>
      </c>
      <c r="V22" s="32">
        <f>$C$22*J22</f>
        <v>0</v>
      </c>
      <c r="W22" s="32">
        <f aca="true" t="shared" si="90" ref="W22">$C$22*K22</f>
        <v>41408.22666666666</v>
      </c>
      <c r="X22" s="32">
        <f aca="true" t="shared" si="91" ref="X22">$C$22*L22</f>
        <v>41408.22666666666</v>
      </c>
      <c r="Y22" s="32">
        <f aca="true" t="shared" si="92" ref="Y22">$C$22*M22</f>
        <v>41408.22666666666</v>
      </c>
      <c r="Z22" s="32">
        <f aca="true" t="shared" si="93" ref="Z22">$C$22*N22</f>
        <v>0</v>
      </c>
      <c r="AA22" s="76">
        <f aca="true" t="shared" si="94" ref="AA22">$C$22*O22</f>
        <v>0</v>
      </c>
      <c r="AB22" s="34">
        <f t="shared" si="16"/>
        <v>1</v>
      </c>
      <c r="AE22" s="35"/>
      <c r="AF22" s="36"/>
    </row>
    <row r="23" spans="1:32" s="31" customFormat="1" ht="21" customHeight="1">
      <c r="A23" s="81"/>
      <c r="B23" s="82" t="s">
        <v>50</v>
      </c>
      <c r="C23" s="85">
        <v>74.88</v>
      </c>
      <c r="D23" s="70"/>
      <c r="E23" s="37"/>
      <c r="F23" s="37"/>
      <c r="G23" s="37"/>
      <c r="H23" s="37"/>
      <c r="I23" s="37"/>
      <c r="J23" s="37"/>
      <c r="K23" s="37"/>
      <c r="L23" s="37"/>
      <c r="M23" s="37"/>
      <c r="N23" s="37">
        <f>1/1</f>
        <v>1</v>
      </c>
      <c r="O23" s="71"/>
      <c r="P23" s="75">
        <f>$C$23*D23</f>
        <v>0</v>
      </c>
      <c r="Q23" s="32">
        <f aca="true" t="shared" si="95" ref="Q23:U23">$C$23*E23</f>
        <v>0</v>
      </c>
      <c r="R23" s="32">
        <f t="shared" si="95"/>
        <v>0</v>
      </c>
      <c r="S23" s="32">
        <f t="shared" si="95"/>
        <v>0</v>
      </c>
      <c r="T23" s="32">
        <f t="shared" si="95"/>
        <v>0</v>
      </c>
      <c r="U23" s="32">
        <f t="shared" si="95"/>
        <v>0</v>
      </c>
      <c r="V23" s="32">
        <f>$C$23*J23</f>
        <v>0</v>
      </c>
      <c r="W23" s="32">
        <f aca="true" t="shared" si="96" ref="W23">$C$23*K23</f>
        <v>0</v>
      </c>
      <c r="X23" s="32">
        <f aca="true" t="shared" si="97" ref="X23">$C$23*L23</f>
        <v>0</v>
      </c>
      <c r="Y23" s="32">
        <f aca="true" t="shared" si="98" ref="Y23">$C$23*M23</f>
        <v>0</v>
      </c>
      <c r="Z23" s="32">
        <f aca="true" t="shared" si="99" ref="Z23">$C$23*N23</f>
        <v>74.88</v>
      </c>
      <c r="AA23" s="76">
        <f aca="true" t="shared" si="100" ref="AA23">$C$23*O23</f>
        <v>0</v>
      </c>
      <c r="AB23" s="34">
        <f t="shared" si="16"/>
        <v>1</v>
      </c>
      <c r="AE23" s="35"/>
      <c r="AF23" s="36"/>
    </row>
    <row r="24" spans="1:32" s="31" customFormat="1" ht="21" customHeight="1">
      <c r="A24" s="81"/>
      <c r="B24" s="82" t="s">
        <v>51</v>
      </c>
      <c r="C24" s="85">
        <v>18444.15</v>
      </c>
      <c r="D24" s="70"/>
      <c r="E24" s="37"/>
      <c r="F24" s="37"/>
      <c r="G24" s="37"/>
      <c r="H24" s="37"/>
      <c r="I24" s="37"/>
      <c r="J24" s="37"/>
      <c r="K24" s="37"/>
      <c r="L24" s="37">
        <f>4/16</f>
        <v>0.25</v>
      </c>
      <c r="M24" s="37">
        <f>6/16</f>
        <v>0.375</v>
      </c>
      <c r="N24" s="37">
        <f>6/16</f>
        <v>0.375</v>
      </c>
      <c r="O24" s="71"/>
      <c r="P24" s="75">
        <f>$C$24*D24</f>
        <v>0</v>
      </c>
      <c r="Q24" s="32">
        <f aca="true" t="shared" si="101" ref="Q24:U24">$C$24*E24</f>
        <v>0</v>
      </c>
      <c r="R24" s="32">
        <f t="shared" si="101"/>
        <v>0</v>
      </c>
      <c r="S24" s="32">
        <f t="shared" si="101"/>
        <v>0</v>
      </c>
      <c r="T24" s="32">
        <f t="shared" si="101"/>
        <v>0</v>
      </c>
      <c r="U24" s="32">
        <f t="shared" si="101"/>
        <v>0</v>
      </c>
      <c r="V24" s="32">
        <f>$C$24*J24</f>
        <v>0</v>
      </c>
      <c r="W24" s="32">
        <f aca="true" t="shared" si="102" ref="W24">$C$24*K24</f>
        <v>0</v>
      </c>
      <c r="X24" s="32">
        <f aca="true" t="shared" si="103" ref="X24">$C$24*L24</f>
        <v>4611.0375</v>
      </c>
      <c r="Y24" s="32">
        <f aca="true" t="shared" si="104" ref="Y24">$C$24*M24</f>
        <v>6916.556250000001</v>
      </c>
      <c r="Z24" s="32">
        <f aca="true" t="shared" si="105" ref="Z24">$C$24*N24</f>
        <v>6916.556250000001</v>
      </c>
      <c r="AA24" s="76">
        <f aca="true" t="shared" si="106" ref="AA24">$C$24*O24</f>
        <v>0</v>
      </c>
      <c r="AB24" s="34">
        <f t="shared" si="16"/>
        <v>1</v>
      </c>
      <c r="AE24" s="35"/>
      <c r="AF24" s="36"/>
    </row>
    <row r="25" spans="1:32" s="31" customFormat="1" ht="21" customHeight="1">
      <c r="A25" s="81"/>
      <c r="B25" s="82" t="s">
        <v>52</v>
      </c>
      <c r="C25" s="85">
        <v>12732.97</v>
      </c>
      <c r="D25" s="70"/>
      <c r="E25" s="37"/>
      <c r="F25" s="37"/>
      <c r="G25" s="37"/>
      <c r="H25" s="37"/>
      <c r="I25" s="37"/>
      <c r="J25" s="37"/>
      <c r="K25" s="37"/>
      <c r="L25" s="37"/>
      <c r="M25" s="37"/>
      <c r="N25" s="37">
        <f>3/7</f>
        <v>0.42857142857142855</v>
      </c>
      <c r="O25" s="71">
        <f>4/7</f>
        <v>0.5714285714285714</v>
      </c>
      <c r="P25" s="75">
        <f>$C$25*D25</f>
        <v>0</v>
      </c>
      <c r="Q25" s="32">
        <f aca="true" t="shared" si="107" ref="Q25:U25">$C$25*E25</f>
        <v>0</v>
      </c>
      <c r="R25" s="32">
        <f t="shared" si="107"/>
        <v>0</v>
      </c>
      <c r="S25" s="32">
        <f t="shared" si="107"/>
        <v>0</v>
      </c>
      <c r="T25" s="32">
        <f t="shared" si="107"/>
        <v>0</v>
      </c>
      <c r="U25" s="32">
        <f t="shared" si="107"/>
        <v>0</v>
      </c>
      <c r="V25" s="32">
        <f>$C$25*J25</f>
        <v>0</v>
      </c>
      <c r="W25" s="32">
        <f aca="true" t="shared" si="108" ref="W25">$C$25*K25</f>
        <v>0</v>
      </c>
      <c r="X25" s="32">
        <f aca="true" t="shared" si="109" ref="X25">$C$25*L25</f>
        <v>0</v>
      </c>
      <c r="Y25" s="32">
        <f aca="true" t="shared" si="110" ref="Y25">$C$25*M25</f>
        <v>0</v>
      </c>
      <c r="Z25" s="32">
        <f aca="true" t="shared" si="111" ref="Z25">$C$25*N25</f>
        <v>5456.987142857142</v>
      </c>
      <c r="AA25" s="76">
        <f aca="true" t="shared" si="112" ref="AA25">$C$25*O25</f>
        <v>7275.982857142856</v>
      </c>
      <c r="AB25" s="34">
        <f t="shared" si="16"/>
        <v>1</v>
      </c>
      <c r="AE25" s="35"/>
      <c r="AF25" s="36"/>
    </row>
    <row r="26" spans="1:32" s="31" customFormat="1" ht="21" customHeight="1">
      <c r="A26" s="81"/>
      <c r="B26" s="82" t="s">
        <v>53</v>
      </c>
      <c r="C26" s="85">
        <v>34784.9</v>
      </c>
      <c r="D26" s="70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71">
        <f>1/1</f>
        <v>1</v>
      </c>
      <c r="P26" s="75">
        <f>$C$26*D26</f>
        <v>0</v>
      </c>
      <c r="Q26" s="32">
        <f aca="true" t="shared" si="113" ref="Q26:U26">$C$26*E26</f>
        <v>0</v>
      </c>
      <c r="R26" s="32">
        <f t="shared" si="113"/>
        <v>0</v>
      </c>
      <c r="S26" s="32">
        <f t="shared" si="113"/>
        <v>0</v>
      </c>
      <c r="T26" s="32">
        <f t="shared" si="113"/>
        <v>0</v>
      </c>
      <c r="U26" s="32">
        <f t="shared" si="113"/>
        <v>0</v>
      </c>
      <c r="V26" s="32">
        <f>$C$26*J26</f>
        <v>0</v>
      </c>
      <c r="W26" s="32">
        <f aca="true" t="shared" si="114" ref="W26">$C$26*K26</f>
        <v>0</v>
      </c>
      <c r="X26" s="32">
        <f aca="true" t="shared" si="115" ref="X26">$C$26*L26</f>
        <v>0</v>
      </c>
      <c r="Y26" s="32">
        <f aca="true" t="shared" si="116" ref="Y26">$C$26*M26</f>
        <v>0</v>
      </c>
      <c r="Z26" s="32">
        <f aca="true" t="shared" si="117" ref="Z26">$C$26*N26</f>
        <v>0</v>
      </c>
      <c r="AA26" s="76">
        <f aca="true" t="shared" si="118" ref="AA26">$C$26*O26</f>
        <v>34784.9</v>
      </c>
      <c r="AB26" s="34">
        <f t="shared" si="16"/>
        <v>1</v>
      </c>
      <c r="AE26" s="35"/>
      <c r="AF26" s="36"/>
    </row>
    <row r="27" spans="1:32" s="31" customFormat="1" ht="21" customHeight="1">
      <c r="A27" s="81"/>
      <c r="B27" s="82" t="s">
        <v>54</v>
      </c>
      <c r="C27" s="85">
        <v>53832.32</v>
      </c>
      <c r="D27" s="70"/>
      <c r="E27" s="37"/>
      <c r="F27" s="37"/>
      <c r="G27" s="37"/>
      <c r="H27" s="37"/>
      <c r="I27" s="37"/>
      <c r="J27" s="37"/>
      <c r="K27" s="37"/>
      <c r="L27" s="37"/>
      <c r="M27" s="37"/>
      <c r="N27" s="37">
        <f>3/9</f>
        <v>0.3333333333333333</v>
      </c>
      <c r="O27" s="71">
        <f>6/9</f>
        <v>0.6666666666666666</v>
      </c>
      <c r="P27" s="75">
        <f>$C$27*D27</f>
        <v>0</v>
      </c>
      <c r="Q27" s="32">
        <f aca="true" t="shared" si="119" ref="Q27:U27">$C$27*E27</f>
        <v>0</v>
      </c>
      <c r="R27" s="32">
        <f t="shared" si="119"/>
        <v>0</v>
      </c>
      <c r="S27" s="32">
        <f t="shared" si="119"/>
        <v>0</v>
      </c>
      <c r="T27" s="32">
        <f t="shared" si="119"/>
        <v>0</v>
      </c>
      <c r="U27" s="32">
        <f t="shared" si="119"/>
        <v>0</v>
      </c>
      <c r="V27" s="32">
        <f>$C$27*J27</f>
        <v>0</v>
      </c>
      <c r="W27" s="32">
        <f aca="true" t="shared" si="120" ref="W27">$C$27*K27</f>
        <v>0</v>
      </c>
      <c r="X27" s="32">
        <f aca="true" t="shared" si="121" ref="X27">$C$27*L27</f>
        <v>0</v>
      </c>
      <c r="Y27" s="32">
        <f aca="true" t="shared" si="122" ref="Y27">$C$27*M27</f>
        <v>0</v>
      </c>
      <c r="Z27" s="32">
        <f aca="true" t="shared" si="123" ref="Z27">$C$27*N27</f>
        <v>17944.106666666667</v>
      </c>
      <c r="AA27" s="76">
        <f aca="true" t="shared" si="124" ref="AA27">$C$27*O27</f>
        <v>35888.21333333333</v>
      </c>
      <c r="AB27" s="34">
        <f t="shared" si="16"/>
        <v>1</v>
      </c>
      <c r="AE27" s="35"/>
      <c r="AF27" s="36"/>
    </row>
    <row r="28" spans="1:32" s="31" customFormat="1" ht="21" customHeight="1" thickBot="1">
      <c r="A28" s="83"/>
      <c r="B28" s="84" t="s">
        <v>55</v>
      </c>
      <c r="C28" s="86">
        <v>4407.52</v>
      </c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>
        <f>1/1</f>
        <v>1</v>
      </c>
      <c r="P28" s="77">
        <f>$C$28*D28</f>
        <v>0</v>
      </c>
      <c r="Q28" s="78">
        <f aca="true" t="shared" si="125" ref="Q28:U28">$C$28*E28</f>
        <v>0</v>
      </c>
      <c r="R28" s="78">
        <f t="shared" si="125"/>
        <v>0</v>
      </c>
      <c r="S28" s="78">
        <f t="shared" si="125"/>
        <v>0</v>
      </c>
      <c r="T28" s="78">
        <f t="shared" si="125"/>
        <v>0</v>
      </c>
      <c r="U28" s="78">
        <f t="shared" si="125"/>
        <v>0</v>
      </c>
      <c r="V28" s="78">
        <f>$C$28*J28</f>
        <v>0</v>
      </c>
      <c r="W28" s="78">
        <f aca="true" t="shared" si="126" ref="W28">$C$28*K28</f>
        <v>0</v>
      </c>
      <c r="X28" s="78">
        <f aca="true" t="shared" si="127" ref="X28">$C$28*L28</f>
        <v>0</v>
      </c>
      <c r="Y28" s="78">
        <f aca="true" t="shared" si="128" ref="Y28">$C$28*M28</f>
        <v>0</v>
      </c>
      <c r="Z28" s="78">
        <f aca="true" t="shared" si="129" ref="Z28">$C$28*N28</f>
        <v>0</v>
      </c>
      <c r="AA28" s="79">
        <f aca="true" t="shared" si="130" ref="AA28">$C$28*O28</f>
        <v>4407.52</v>
      </c>
      <c r="AB28" s="34">
        <f t="shared" si="16"/>
        <v>1</v>
      </c>
      <c r="AE28" s="35"/>
      <c r="AF28" s="36"/>
    </row>
    <row r="29" spans="2:32" ht="24" customHeight="1" thickBot="1">
      <c r="B29" s="39" t="s">
        <v>9</v>
      </c>
      <c r="C29" s="67">
        <f>SUM(C8:C28)+0.02</f>
        <v>1759354.6399999997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>
        <f aca="true" t="shared" si="131" ref="P29:Z29">ROUND(SUM(P8:P28),2)</f>
        <v>58141.13</v>
      </c>
      <c r="Q29" s="41">
        <f t="shared" si="131"/>
        <v>131184.81</v>
      </c>
      <c r="R29" s="41">
        <f t="shared" si="131"/>
        <v>316755.63</v>
      </c>
      <c r="S29" s="41">
        <f t="shared" si="131"/>
        <v>304850.39</v>
      </c>
      <c r="T29" s="41">
        <f t="shared" si="131"/>
        <v>296204.25</v>
      </c>
      <c r="U29" s="41">
        <f t="shared" si="131"/>
        <v>182042.15</v>
      </c>
      <c r="V29" s="41">
        <f t="shared" si="131"/>
        <v>42444.15</v>
      </c>
      <c r="W29" s="41">
        <f t="shared" si="131"/>
        <v>97027.1</v>
      </c>
      <c r="X29" s="41">
        <f t="shared" si="131"/>
        <v>73954.53</v>
      </c>
      <c r="Y29" s="41">
        <f t="shared" si="131"/>
        <v>69541.09</v>
      </c>
      <c r="Z29" s="41">
        <f t="shared" si="131"/>
        <v>51608.84</v>
      </c>
      <c r="AA29" s="41">
        <f>ROUND(SUM(AA8:AA28),2)+0.01</f>
        <v>135600.57</v>
      </c>
      <c r="AE29" s="42"/>
      <c r="AF29" s="38"/>
    </row>
    <row r="30" spans="16:27" ht="20.1" customHeight="1">
      <c r="P30" s="43">
        <f>SUM(P29:AA29)</f>
        <v>1759354.6400000001</v>
      </c>
      <c r="Q30" s="43"/>
      <c r="R30" s="43"/>
      <c r="S30" s="43"/>
      <c r="T30" s="44"/>
      <c r="U30" s="44"/>
      <c r="V30" s="43"/>
      <c r="W30" s="43"/>
      <c r="X30" s="43"/>
      <c r="Y30" s="43"/>
      <c r="Z30" s="44"/>
      <c r="AA30" s="44"/>
    </row>
    <row r="31" ht="20.1" customHeight="1">
      <c r="B31" s="45"/>
    </row>
    <row r="32" spans="16:26" ht="20.1" customHeight="1">
      <c r="P32" s="46"/>
      <c r="Q32" s="46"/>
      <c r="R32" s="46"/>
      <c r="S32" s="46"/>
      <c r="T32" s="46"/>
      <c r="V32" s="46"/>
      <c r="W32" s="46"/>
      <c r="X32" s="46"/>
      <c r="Y32" s="46"/>
      <c r="Z32" s="46"/>
    </row>
    <row r="33" spans="16:27" ht="20.1" customHeight="1"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20:26" ht="20.1" customHeight="1">
      <c r="T34" s="46"/>
      <c r="Z34" s="46"/>
    </row>
  </sheetData>
  <mergeCells count="6">
    <mergeCell ref="P6:AA6"/>
    <mergeCell ref="A3:AA3"/>
    <mergeCell ref="B4:AA4"/>
    <mergeCell ref="B6:B7"/>
    <mergeCell ref="C6:C7"/>
    <mergeCell ref="D6:O6"/>
  </mergeCells>
  <printOptions/>
  <pageMargins left="0.3937007874015748" right="0.5118110236220472" top="1.7322834645669292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D28"/>
  <sheetViews>
    <sheetView zoomScale="81" zoomScaleNormal="81" workbookViewId="0" topLeftCell="A1">
      <selection activeCell="A1" sqref="A1:D1"/>
    </sheetView>
  </sheetViews>
  <sheetFormatPr defaultColWidth="11.421875" defaultRowHeight="12.75"/>
  <cols>
    <col min="1" max="1" width="4.28125" style="48" customWidth="1"/>
    <col min="2" max="2" width="29.28125" style="48" bestFit="1" customWidth="1"/>
    <col min="3" max="3" width="15.7109375" style="48" customWidth="1"/>
    <col min="4" max="4" width="22.00390625" style="48" customWidth="1"/>
    <col min="5" max="16384" width="11.421875" style="48" customWidth="1"/>
  </cols>
  <sheetData>
    <row r="1" spans="1:4" ht="45" customHeight="1">
      <c r="A1" s="115" t="s">
        <v>10</v>
      </c>
      <c r="B1" s="115"/>
      <c r="C1" s="115"/>
      <c r="D1" s="115"/>
    </row>
    <row r="2" ht="27.95" customHeight="1"/>
    <row r="3" spans="1:4" ht="34.5">
      <c r="A3" s="116" t="s">
        <v>11</v>
      </c>
      <c r="B3" s="116"/>
      <c r="C3" s="49" t="s">
        <v>12</v>
      </c>
      <c r="D3" s="50" t="s">
        <v>13</v>
      </c>
    </row>
    <row r="4" spans="1:4" ht="20.1" customHeight="1">
      <c r="A4" s="113" t="s">
        <v>14</v>
      </c>
      <c r="B4" s="51">
        <v>30</v>
      </c>
      <c r="C4" s="110">
        <f>D4/$D$28</f>
        <v>0.03304685063382104</v>
      </c>
      <c r="D4" s="112">
        <f>'Cr Fin'!P29</f>
        <v>58141.13</v>
      </c>
    </row>
    <row r="5" spans="1:4" ht="20.1" customHeight="1">
      <c r="A5" s="113"/>
      <c r="B5" s="52" t="s">
        <v>15</v>
      </c>
      <c r="C5" s="111"/>
      <c r="D5" s="112"/>
    </row>
    <row r="6" spans="1:4" ht="20.1" customHeight="1">
      <c r="A6" s="113" t="s">
        <v>16</v>
      </c>
      <c r="B6" s="51">
        <v>60</v>
      </c>
      <c r="C6" s="110">
        <f>D6/$D$28</f>
        <v>0.07456416518729844</v>
      </c>
      <c r="D6" s="112">
        <f>'Cr Fin'!Q29</f>
        <v>131184.81</v>
      </c>
    </row>
    <row r="7" spans="1:4" ht="20.1" customHeight="1">
      <c r="A7" s="113"/>
      <c r="B7" s="52" t="s">
        <v>15</v>
      </c>
      <c r="C7" s="111"/>
      <c r="D7" s="112"/>
    </row>
    <row r="8" spans="1:4" ht="20.1" customHeight="1">
      <c r="A8" s="113" t="s">
        <v>17</v>
      </c>
      <c r="B8" s="51">
        <v>90</v>
      </c>
      <c r="C8" s="110">
        <f>D8/$D$28</f>
        <v>0.18004080746335485</v>
      </c>
      <c r="D8" s="112">
        <f>'Cr Fin'!R29</f>
        <v>316755.63</v>
      </c>
    </row>
    <row r="9" spans="1:4" ht="20.1" customHeight="1">
      <c r="A9" s="113"/>
      <c r="B9" s="52" t="s">
        <v>15</v>
      </c>
      <c r="C9" s="111"/>
      <c r="D9" s="112"/>
    </row>
    <row r="10" spans="1:4" ht="20.1" customHeight="1">
      <c r="A10" s="113" t="s">
        <v>18</v>
      </c>
      <c r="B10" s="51">
        <v>120</v>
      </c>
      <c r="C10" s="110">
        <f>D10/$D$28</f>
        <v>0.17327398528360377</v>
      </c>
      <c r="D10" s="112">
        <f>'Cr Fin'!S29</f>
        <v>304850.39</v>
      </c>
    </row>
    <row r="11" spans="1:4" ht="20.1" customHeight="1">
      <c r="A11" s="113"/>
      <c r="B11" s="52" t="s">
        <v>15</v>
      </c>
      <c r="C11" s="111"/>
      <c r="D11" s="112"/>
    </row>
    <row r="12" spans="1:4" ht="20.1" customHeight="1">
      <c r="A12" s="113" t="s">
        <v>19</v>
      </c>
      <c r="B12" s="51">
        <v>150</v>
      </c>
      <c r="C12" s="110">
        <f>D12/$D$28</f>
        <v>0.1683596037237836</v>
      </c>
      <c r="D12" s="112">
        <f>'Cr Fin'!T29</f>
        <v>296204.25</v>
      </c>
    </row>
    <row r="13" spans="1:4" ht="20.1" customHeight="1">
      <c r="A13" s="113"/>
      <c r="B13" s="52" t="s">
        <v>15</v>
      </c>
      <c r="C13" s="111"/>
      <c r="D13" s="112"/>
    </row>
    <row r="14" spans="1:4" ht="20.1" customHeight="1">
      <c r="A14" s="113" t="s">
        <v>20</v>
      </c>
      <c r="B14" s="51">
        <v>180</v>
      </c>
      <c r="C14" s="110">
        <f>D14/$D$28</f>
        <v>0.10347098070005942</v>
      </c>
      <c r="D14" s="112">
        <f>'Cr Fin'!U29</f>
        <v>182042.15</v>
      </c>
    </row>
    <row r="15" spans="1:4" ht="20.1" customHeight="1">
      <c r="A15" s="113"/>
      <c r="B15" s="52" t="s">
        <v>15</v>
      </c>
      <c r="C15" s="111"/>
      <c r="D15" s="112"/>
    </row>
    <row r="16" spans="1:4" ht="20.1" customHeight="1">
      <c r="A16" s="113" t="s">
        <v>64</v>
      </c>
      <c r="B16" s="51">
        <v>210</v>
      </c>
      <c r="C16" s="110">
        <f>D16/$D$28</f>
        <v>0.024124840458544503</v>
      </c>
      <c r="D16" s="112">
        <f>'Cr Fin'!V29</f>
        <v>42444.15</v>
      </c>
    </row>
    <row r="17" spans="1:4" ht="20.1" customHeight="1">
      <c r="A17" s="113"/>
      <c r="B17" s="52" t="s">
        <v>15</v>
      </c>
      <c r="C17" s="111"/>
      <c r="D17" s="112"/>
    </row>
    <row r="18" spans="1:4" ht="20.1" customHeight="1">
      <c r="A18" s="113" t="s">
        <v>65</v>
      </c>
      <c r="B18" s="51">
        <v>240</v>
      </c>
      <c r="C18" s="110">
        <f>D18/$D$28</f>
        <v>0.05514925632048806</v>
      </c>
      <c r="D18" s="112">
        <f>'Cr Fin'!W29</f>
        <v>97027.1</v>
      </c>
    </row>
    <row r="19" spans="1:4" ht="20.1" customHeight="1">
      <c r="A19" s="113"/>
      <c r="B19" s="52" t="s">
        <v>15</v>
      </c>
      <c r="C19" s="111"/>
      <c r="D19" s="112"/>
    </row>
    <row r="20" spans="1:4" ht="20.1" customHeight="1">
      <c r="A20" s="113" t="s">
        <v>66</v>
      </c>
      <c r="B20" s="51">
        <v>270</v>
      </c>
      <c r="C20" s="110">
        <f>D20/$D$28</f>
        <v>0.04203503280043641</v>
      </c>
      <c r="D20" s="112">
        <f>'Cr Fin'!X29</f>
        <v>73954.53</v>
      </c>
    </row>
    <row r="21" spans="1:4" ht="20.1" customHeight="1">
      <c r="A21" s="113"/>
      <c r="B21" s="52" t="s">
        <v>15</v>
      </c>
      <c r="C21" s="111"/>
      <c r="D21" s="112"/>
    </row>
    <row r="22" spans="1:4" ht="20.1" customHeight="1">
      <c r="A22" s="113" t="s">
        <v>67</v>
      </c>
      <c r="B22" s="51">
        <v>300</v>
      </c>
      <c r="C22" s="110">
        <f>D22/$D$28</f>
        <v>0.03952647659484957</v>
      </c>
      <c r="D22" s="112">
        <f>'Cr Fin'!Y29</f>
        <v>69541.09</v>
      </c>
    </row>
    <row r="23" spans="1:4" ht="20.1" customHeight="1">
      <c r="A23" s="113"/>
      <c r="B23" s="52" t="s">
        <v>15</v>
      </c>
      <c r="C23" s="111"/>
      <c r="D23" s="112"/>
    </row>
    <row r="24" spans="1:4" ht="20.1" customHeight="1">
      <c r="A24" s="113" t="s">
        <v>68</v>
      </c>
      <c r="B24" s="51">
        <v>330</v>
      </c>
      <c r="C24" s="110">
        <f>D24/$D$28</f>
        <v>0.029333960775526184</v>
      </c>
      <c r="D24" s="112">
        <f>'Cr Fin'!Z29</f>
        <v>51608.84</v>
      </c>
    </row>
    <row r="25" spans="1:4" ht="20.1" customHeight="1">
      <c r="A25" s="113"/>
      <c r="B25" s="52" t="s">
        <v>15</v>
      </c>
      <c r="C25" s="111"/>
      <c r="D25" s="112"/>
    </row>
    <row r="26" spans="1:4" ht="20.1" customHeight="1">
      <c r="A26" s="113" t="s">
        <v>69</v>
      </c>
      <c r="B26" s="51">
        <v>360</v>
      </c>
      <c r="C26" s="110">
        <f>D26/$D$28</f>
        <v>0.07707404005823408</v>
      </c>
      <c r="D26" s="112">
        <f>'Cr Fin'!AA29</f>
        <v>135600.57</v>
      </c>
    </row>
    <row r="27" spans="1:4" ht="20.1" customHeight="1">
      <c r="A27" s="113"/>
      <c r="B27" s="52" t="s">
        <v>15</v>
      </c>
      <c r="C27" s="111"/>
      <c r="D27" s="112"/>
    </row>
    <row r="28" spans="1:4" ht="32.25" customHeight="1">
      <c r="A28" s="114" t="s">
        <v>21</v>
      </c>
      <c r="B28" s="114"/>
      <c r="C28" s="90">
        <f>SUM(C4:C27)</f>
        <v>0.9999999999999999</v>
      </c>
      <c r="D28" s="91">
        <f>SUM(D4:D27)</f>
        <v>1759354.6400000001</v>
      </c>
    </row>
  </sheetData>
  <mergeCells count="39">
    <mergeCell ref="A6:A7"/>
    <mergeCell ref="C6:C7"/>
    <mergeCell ref="D6:D7"/>
    <mergeCell ref="A1:D1"/>
    <mergeCell ref="A3:B3"/>
    <mergeCell ref="A4:A5"/>
    <mergeCell ref="C4:C5"/>
    <mergeCell ref="D4:D5"/>
    <mergeCell ref="A8:A9"/>
    <mergeCell ref="C8:C9"/>
    <mergeCell ref="D8:D9"/>
    <mergeCell ref="A10:A11"/>
    <mergeCell ref="C10:C11"/>
    <mergeCell ref="D10:D11"/>
    <mergeCell ref="A12:A13"/>
    <mergeCell ref="C12:C13"/>
    <mergeCell ref="D12:D13"/>
    <mergeCell ref="A20:A21"/>
    <mergeCell ref="C20:C21"/>
    <mergeCell ref="D20:D21"/>
    <mergeCell ref="A26:A27"/>
    <mergeCell ref="C26:C27"/>
    <mergeCell ref="D26:D27"/>
    <mergeCell ref="A28:B28"/>
    <mergeCell ref="A14:A15"/>
    <mergeCell ref="C14:C15"/>
    <mergeCell ref="D14:D15"/>
    <mergeCell ref="A16:A17"/>
    <mergeCell ref="C16:C17"/>
    <mergeCell ref="D16:D17"/>
    <mergeCell ref="A18:A19"/>
    <mergeCell ref="C18:C19"/>
    <mergeCell ref="D18:D19"/>
    <mergeCell ref="A22:A23"/>
    <mergeCell ref="C22:C23"/>
    <mergeCell ref="D22:D23"/>
    <mergeCell ref="A24:A25"/>
    <mergeCell ref="C24:C25"/>
    <mergeCell ref="D24:D25"/>
  </mergeCells>
  <printOptions/>
  <pageMargins left="1.32" right="0.46" top="0.7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charles.mizrahi</dc:creator>
  <cp:keywords/>
  <dc:description/>
  <cp:lastModifiedBy>Quelen Moreira</cp:lastModifiedBy>
  <cp:lastPrinted>2017-06-28T18:56:07Z</cp:lastPrinted>
  <dcterms:created xsi:type="dcterms:W3CDTF">2017-05-09T15:11:04Z</dcterms:created>
  <dcterms:modified xsi:type="dcterms:W3CDTF">2017-06-28T18:56:12Z</dcterms:modified>
  <cp:category/>
  <cp:version/>
  <cp:contentType/>
  <cp:contentStatus/>
</cp:coreProperties>
</file>