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R:\Licitação\Licitação\PREGÃO PRESENCIAL\Pregão 2022\Processo nº 3110-2022 - SEMOB - Serviço de Intalações eletricas\"/>
    </mc:Choice>
  </mc:AlternateContent>
  <xr:revisionPtr revIDLastSave="0" documentId="13_ncr:1_{DE6B3228-F40A-4C10-846B-9CA8254AD0CB}" xr6:coauthVersionLast="47" xr6:coauthVersionMax="47" xr10:uidLastSave="{00000000-0000-0000-0000-000000000000}"/>
  <bookViews>
    <workbookView xWindow="-120" yWindow="-120" windowWidth="24240" windowHeight="13140" firstSheet="1" activeTab="5" xr2:uid="{00000000-000D-0000-FFFF-FFFF00000000}"/>
  </bookViews>
  <sheets>
    <sheet name="Memorial_Calculo" sheetId="1" r:id="rId1"/>
    <sheet name="Pesquisas_Preço" sheetId="2" r:id="rId2"/>
    <sheet name="Modelo_Pesquisas" sheetId="3" r:id="rId3"/>
    <sheet name="Composição de BDI" sheetId="4" r:id="rId4"/>
    <sheet name="Planilha_Orçamentária" sheetId="5" r:id="rId5"/>
    <sheet name="Cronograma_Físico_Financeiro" sheetId="6" r:id="rId6"/>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10" roundtripDataSignature="AMtx7miPezwzp1a42O3VST1WQWGAA9fX8g=="/>
    </ext>
  </extLst>
</workbook>
</file>

<file path=xl/calcChain.xml><?xml version="1.0" encoding="utf-8"?>
<calcChain xmlns="http://schemas.openxmlformats.org/spreadsheetml/2006/main">
  <c r="E11" i="6" l="1"/>
  <c r="H31" i="5"/>
  <c r="H30" i="5"/>
  <c r="H29" i="5"/>
  <c r="H28" i="5"/>
  <c r="H27" i="5"/>
  <c r="H32" i="5" s="1"/>
  <c r="H26" i="5"/>
  <c r="H25" i="5"/>
  <c r="F13" i="5"/>
  <c r="H13" i="5" s="1"/>
  <c r="F12" i="5"/>
  <c r="G11" i="5"/>
  <c r="H11" i="5" s="1"/>
  <c r="F11" i="5"/>
  <c r="A11" i="5"/>
  <c r="A12" i="5" s="1"/>
  <c r="A13" i="5" s="1"/>
  <c r="F10" i="5"/>
  <c r="B16" i="4"/>
  <c r="J12" i="4"/>
  <c r="A15" i="3"/>
  <c r="A16" i="3" s="1"/>
  <c r="G17" i="2"/>
  <c r="G12" i="5" s="1"/>
  <c r="H12" i="5" s="1"/>
  <c r="G13" i="2"/>
  <c r="G9" i="2"/>
  <c r="G10" i="5" s="1"/>
  <c r="H10" i="5" s="1"/>
  <c r="H14" i="5" s="1"/>
  <c r="G35" i="1"/>
  <c r="G34" i="1"/>
  <c r="G33" i="1"/>
  <c r="G32" i="1"/>
  <c r="G31" i="1"/>
  <c r="G30" i="1"/>
  <c r="G29" i="1"/>
  <c r="G24" i="1"/>
  <c r="F20" i="5" s="1"/>
  <c r="H20" i="5" s="1"/>
  <c r="G23" i="1"/>
  <c r="F19" i="5" s="1"/>
  <c r="H19" i="5" s="1"/>
  <c r="G22" i="1"/>
  <c r="F18" i="5" s="1"/>
  <c r="H18" i="5" s="1"/>
  <c r="G17" i="1"/>
  <c r="A16" i="1"/>
  <c r="A17" i="1" s="1"/>
  <c r="A15" i="1"/>
  <c r="H21" i="5" l="1"/>
  <c r="H34" i="5"/>
  <c r="H35" i="5" l="1"/>
  <c r="H36" i="5"/>
  <c r="F8" i="6" s="1"/>
  <c r="D11" i="6" s="1"/>
  <c r="F11" i="6" s="1"/>
</calcChain>
</file>

<file path=xl/sharedStrings.xml><?xml version="1.0" encoding="utf-8"?>
<sst xmlns="http://schemas.openxmlformats.org/spreadsheetml/2006/main" count="308" uniqueCount="135">
  <si>
    <t>República Federativa do Brasil – Estado do Rio de Janeiro</t>
  </si>
  <si>
    <t>Prefeitura Municipal de Quissamã</t>
  </si>
  <si>
    <t>Rua Conde Araruama, n° 425 – Quissamã - RJ</t>
  </si>
  <si>
    <t>SERVIÇOS DE INSTALAÇÕES ELÉTRICAS CARNAVAL 2022</t>
  </si>
  <si>
    <t>Memorial de Cálculo</t>
  </si>
  <si>
    <t>LOCAÇÃO DE MATERIAIS</t>
  </si>
  <si>
    <t>Item</t>
  </si>
  <si>
    <t>Tabela</t>
  </si>
  <si>
    <t>Código</t>
  </si>
  <si>
    <t>Descrição</t>
  </si>
  <si>
    <t>Unidade</t>
  </si>
  <si>
    <t>Quantidade</t>
  </si>
  <si>
    <t>PESQUISAS DE MERCADO</t>
  </si>
  <si>
    <t>PESQ.1</t>
  </si>
  <si>
    <t>LOCAÇÃO DE 24 REFLETORES DE LED DE 400W, 42 REFLETORES DE LED DE 200W, 06 POSTES GALVANIZADOS 9MTS, 07 POSTES DE CONCRETO 09X200KGF, 07 CRUZETAS DE MADEIRA DE 2MT, PARAFUSOS, FERRAGENS E OUTROS ACESSÓRIOS.</t>
  </si>
  <si>
    <t>24 Refletores de LED de 400W, sendo: 24 unidades na Av. Barão de Vila Franca (da esquina da Rua Comendador José Julião até o DPO).</t>
  </si>
  <si>
    <t>DIA</t>
  </si>
  <si>
    <t>42 Refletores de LED de 200W, sendo: 12 unidades na Av. Barão de Vila Franca ( do DPO até o Trevo); 10 unidades nos  arredores da Praça Brigadeiro José Caetano; 12 unidades na Prefeitura Municipal de Quissamã; 5 unidades no Pátio da Igreja Matriz; 3 unidades na Av. Francisco de Assis Carneiro da Silva nos arredores do palco.</t>
  </si>
  <si>
    <t>06 Postes galvanizados sendo: 2 unidades na Av. Barão de Vila Franca (em frente ao Banco do Brasil); 3 unidades nos arredores da Praça Brigadeiro José Caetano; 1 unidade na Av. Francisco de Assis Carneiro da Silva nos arredores do Palco.</t>
  </si>
  <si>
    <t>07 Postes de concreto, sendo: 6 unidades na Av. barão de Vila Franca (do DPO até o Trevo) e 1 unidade no Pátio da Igreja Matriz.</t>
  </si>
  <si>
    <t xml:space="preserve">07 Cruzetas de Madeira, sendo: 6 unidades na Av. Barão de Vila Franca (do DPO até o Trevo) e 1 unidade no Pátio da Igreja Matriz. </t>
  </si>
  <si>
    <t>PESQ.2</t>
  </si>
  <si>
    <t>LOCAÇÃO DE 120MT DE CABO PRÉ-REUNIDO AL 4#120/70MM2 COM NEUTRO, 200 MT DE CABO PRÉ-REUNIDO AL 4#95/70MM2 COM NEUTRO, 300 MT DE CABO PRÉ-REUNIDO AL 4#50/50MM2 COM NEUTRO, 150 MT DE CABO PRÉ-REUNIDO AL 4#35/35MM2 COM NEUTRO, 400 MT DE CABO SINGELO SEÇÃO 1X16MM2, 600 MT DE FIO SINGELO 6MM2, 300 MT DE FIO SINGELO 4MM2, 400 MT DE FIO PARALELO 2X2,5MM2, 400 MT DE FIO PARALELO 2X4MM2, 20 DISJUNTORES BIPOLARES DE 50A, 01 DISJUNTOR TRIPOLAR DE 200A, 01 DISJUNTOR TRIPOLAR DE 150A, 03 DISJUNTORES TRIPOLARES DE 100A, 08 DISJUNTORES TRIPOLARES DE 50A, 01 CHAVE SECCIONADORA TRIPOLAR DE 400A, 150 CONECTORES AUTO PERFURANTE PARA CABO PRÉ-REUNIDO 4#50/50MM2, FERRAGENS E DEMAIS ACESSÓRIOS.</t>
  </si>
  <si>
    <t>Material a ser utilizado para fazer a interligação elétrica de todos os materiais do itens 1 e 4 desta planilha. Nos seguintes locais: Av. Barão de Vila Franca, Praça Brigadeiro José Caetano, Av. Francisco de Assis Carneiro da Silva; Pátio da Igreja Matriz, Pátio da Prefeitura.</t>
  </si>
  <si>
    <t>PESQ.3</t>
  </si>
  <si>
    <t>LOCAÇÃO DE 40 TOMADAS EM 127V, 20 TOMADAS EM 220V, 30 PONTOS DE ILUMINAÇÃO COM LÂMPADA MISTA DE 160W, 01 CHAVE SECCIONADORA TRIPOLAR DE 400A, 20 DISJUNTORES BIPOLARES DE 50A, 01 DISJUNTOR TRIPOLAR DE 200A.</t>
  </si>
  <si>
    <t>Material a ser utilizado na Praça Brigadeiro José Caetano para atender cerca de 20 (vinte) barracas de comércio ambulante, sendo: 2 tomadas de 127V, 1 tomada de 220V, 1 ponto de lâmpada mista de 160W e 1 disjuntor bipolar de 50A para cada barraca; 10 pontos de lâmpada mista para atender a parte externa das barracas; 1 chave seccionadora e 1 disjuntor tripolar de 200A para atender a todas as barracas.</t>
  </si>
  <si>
    <t>SINAPI</t>
  </si>
  <si>
    <t>GRUPO GERADOR COM CARENAGEM, MOTOR DIESEL POTÊNCIA STANDART ENTRE 250 E 260 KVA - CHP DIURNO. AF_12/2016</t>
  </si>
  <si>
    <t>Gerador a ser Instalado no estacionamento da prefeitura para atender a iluminação da Av. Barão de Vila Franca e da Praça Brigadeiro José Caetano por um período de 5 dias (de 20 até 24 de Abril). Período de 12 horas por noite.</t>
  </si>
  <si>
    <t>H</t>
  </si>
  <si>
    <t>SUBTOTAL DE LOCAÇÃO DE MATERIAIS</t>
  </si>
  <si>
    <t>LOCAÇÃO DE VEÍCULOS</t>
  </si>
  <si>
    <t>EMOP - Composições</t>
  </si>
  <si>
    <t>19.004.0006-C</t>
  </si>
  <si>
    <t>Caminhão carroceria fixa, trucado, 12T, motor diesel 142 CV, excl. motorista (CP)</t>
  </si>
  <si>
    <t xml:space="preserve">7 Dias (4 dias de montagem e 3 dias de desmontagem) x 7h por dia </t>
  </si>
  <si>
    <t>19.004.0081-C</t>
  </si>
  <si>
    <t>Guindauto capac. 4T. a aprox. 2mt alcance  vert. a aprox. 8mt, sobre chassi de caminhão, excl. este e excl. operador (CP)</t>
  </si>
  <si>
    <t>19.004.0045-C</t>
  </si>
  <si>
    <t>Veículo de passeio, 5 passageiros, motor bicombustível (gasolina e ácool) de 1.0 litro, exclusive motorista</t>
  </si>
  <si>
    <t xml:space="preserve">7 Dias (4 dias de montagem e 3 dias de desmontagem) x 4h por dia </t>
  </si>
  <si>
    <t>SUBTOTAL DE LOCAÇÃO DE VEÍCULOS</t>
  </si>
  <si>
    <t>MÃO-DE-OBRA</t>
  </si>
  <si>
    <t>05.105.0130-A</t>
  </si>
  <si>
    <t>Mão de obra de engenheiro ou arquiteto jr., inclusive encargos sociais</t>
  </si>
  <si>
    <t xml:space="preserve">7 Dias (4 dias de montagem e 3 dias de desmontagem) x 2h por dia x 1 profissional = 14h </t>
  </si>
  <si>
    <t>MÊS</t>
  </si>
  <si>
    <t>05.105.0112-A</t>
  </si>
  <si>
    <t>Mão de obra de eletricista, inclusive encargos sociais</t>
  </si>
  <si>
    <t xml:space="preserve">7 Dias (4 dias de montagem e 3 dias de desmontagem) x 8h por dia x 2 profissionais = 112h </t>
  </si>
  <si>
    <t>05.105.0115-A</t>
  </si>
  <si>
    <t>Mão de obra de ajudante, inclusive encargos sociais</t>
  </si>
  <si>
    <t xml:space="preserve">7 Dias (4 dias de montagem e 3 dias de desmontagem) x 8h por dia x 3 profissionais = 168h </t>
  </si>
  <si>
    <t>05.105.0127-A</t>
  </si>
  <si>
    <t>Mão de obra de encarregado de obra, inclusive encargos sociais</t>
  </si>
  <si>
    <t xml:space="preserve">7 Dias (4 dias de montagem e 3 dias de desmontagem) x 4h por dia x 1 profissional = 28h </t>
  </si>
  <si>
    <t>Mão de obra de eletricista, inclusive encargos sociais (Plantão)</t>
  </si>
  <si>
    <t>5 Dias de período noturno (de 20 até 24 de abril) x 8h por dia (das 19h às 04h) x 1 profissional = 40h; 4 dias de período diurno (de 21 até 24 de abril) x 8h por dia (das 10h às 19h) x 1 profissional = 32h</t>
  </si>
  <si>
    <t>Mão de obra de ajudante, inclusive encargos sociais (Plantão)</t>
  </si>
  <si>
    <t>05.105.0148-A</t>
  </si>
  <si>
    <t>Mão de obra de motorista, inclusive encargos sociais</t>
  </si>
  <si>
    <t xml:space="preserve">7 Dias (4 dias de montagem e 3 dias de desmontagem) x 7h por dia = 49h </t>
  </si>
  <si>
    <t>SUBTOTAL DE MÃO-DE-OBRA</t>
  </si>
  <si>
    <t>OBS. Pela tabela EMOP a referência de trabalho por mês dos profissionais é de 176 horas trabalhadas.</t>
  </si>
  <si>
    <t>Mapa das Cotações para Uso na Planilha de Composições</t>
  </si>
  <si>
    <t>Fornecedor</t>
  </si>
  <si>
    <t>Valor</t>
  </si>
  <si>
    <t>Média</t>
  </si>
  <si>
    <t>JL Empreiteira Serviços e Comércio Ltda</t>
  </si>
  <si>
    <t>DG Entretenimento Produções e Sonorização Ltda ME</t>
  </si>
  <si>
    <t>Talimaq Construtora Ltda</t>
  </si>
  <si>
    <t>MODELO DE COTAÇÃO</t>
  </si>
  <si>
    <t>RAZÃO SOCIAL:</t>
  </si>
  <si>
    <t>EMAIL:</t>
  </si>
  <si>
    <t>ENDEREÇO:</t>
  </si>
  <si>
    <t>CIDADE:</t>
  </si>
  <si>
    <t>CNPJ:</t>
  </si>
  <si>
    <t>ESTADO:</t>
  </si>
  <si>
    <t>CEP:</t>
  </si>
  <si>
    <t>CONTATO:</t>
  </si>
  <si>
    <t>TELEFONE:</t>
  </si>
  <si>
    <t>V. Unit.</t>
  </si>
  <si>
    <t>V. Total</t>
  </si>
  <si>
    <t>TOTAL</t>
  </si>
  <si>
    <t>DATA: ___/___/______</t>
  </si>
  <si>
    <t>VALIDADE:</t>
  </si>
  <si>
    <t>_____________________________________________________________________</t>
  </si>
  <si>
    <t>ASSINATURA / CARIMBO CNPJ</t>
  </si>
  <si>
    <t>Planilha de Composição de BDI</t>
  </si>
  <si>
    <t>Referência: Maio/2020</t>
  </si>
  <si>
    <t>Item componente do BDI</t>
  </si>
  <si>
    <t xml:space="preserve">Valores Propostos </t>
  </si>
  <si>
    <t>Tributos</t>
  </si>
  <si>
    <t>%</t>
  </si>
  <si>
    <t>AC</t>
  </si>
  <si>
    <t>Administração Central</t>
  </si>
  <si>
    <t>PIS</t>
  </si>
  <si>
    <t>R</t>
  </si>
  <si>
    <t>Riscos</t>
  </si>
  <si>
    <t>COFINS</t>
  </si>
  <si>
    <t>S + G</t>
  </si>
  <si>
    <t>Seguro e Garantia</t>
  </si>
  <si>
    <t>ISS</t>
  </si>
  <si>
    <t>DF</t>
  </si>
  <si>
    <t>Despesas Financeiras</t>
  </si>
  <si>
    <t>Total</t>
  </si>
  <si>
    <t>L</t>
  </si>
  <si>
    <t>Lucro</t>
  </si>
  <si>
    <t xml:space="preserve">I </t>
  </si>
  <si>
    <t>Tributos (PIS, COFINS e ISS)</t>
  </si>
  <si>
    <t>BDI %=</t>
  </si>
  <si>
    <t>Esta planilha foi elaborada conforme equação para cálculo do percentual do BDI recomendada pelo relatório do acórdão TCU – 2369/2011 e TCU – 2622/2013, conforme abaixo ilustrado.</t>
  </si>
  <si>
    <t>Planilha Orçamentária</t>
  </si>
  <si>
    <t>Referência:EMOP de 01/2022</t>
  </si>
  <si>
    <t>CAMINHÃO CARROCERIA FIXA, TRUCADO, 12T, MOTOR DIESEL 142 CV, EXCL. MOTORISTA (CP)</t>
  </si>
  <si>
    <t>GUINDAUTO CAPAC. 4T. A APROX. 2MT ALCANCE  VERT. A APROX. 8MT, SOBRE CHASSI DE CAMINHÃO, EXCL. ESTE E EXCL. OPERADOR (CP)</t>
  </si>
  <si>
    <t>VEÍCULO DE PASSEIO, 5 PASSAGEIROS, MOTOR BICOMBUSTÍVEL (GASOLINA E ÁCOOL) DE 1.0 LITRO, EXCLUSIVE MOTORISTA</t>
  </si>
  <si>
    <t>MÃO DE OBRA DE ENGENHEIRO OU ARQUITETO JR., INCLUSIVE ENCARGOS SOCIAIS</t>
  </si>
  <si>
    <t>MÃO DE OBRA DE ELETRICISTA, INCLUSIVE ENCARGOS SOCIAIS</t>
  </si>
  <si>
    <t>MÃO DE OBRA DE AJUDANTE, INCLUSIVE ENCARGOS SOCIAIS</t>
  </si>
  <si>
    <t>MÃO DE OBRA DE ENCARREGADO DE OBRA, INCLUSIVE ENCARGOS SOCIAIS</t>
  </si>
  <si>
    <t>MÃO DE OBRA DE ELETRICISTA, INCLUSIVE ENCARGOS SOCIAIS (PLANTÃO)</t>
  </si>
  <si>
    <t>MÃO DE OBRA DE AJUDANTE, INCLUSIVE ENCARGOS SOCIAIS (PLANTÃO)</t>
  </si>
  <si>
    <t>MÃO DE OBRA DE MOTORISTA, INCLUSIVE ENCARGOS SOCIAIS</t>
  </si>
  <si>
    <t>SUBTOTAL GERAL</t>
  </si>
  <si>
    <t>BDI (15%)</t>
  </si>
  <si>
    <t>Cronograma de Desembolso</t>
  </si>
  <si>
    <t>VALOR TOTAL DO CONTRATO</t>
  </si>
  <si>
    <t>Etapa</t>
  </si>
  <si>
    <t>Mês</t>
  </si>
  <si>
    <t>Percentual Executado</t>
  </si>
  <si>
    <t>Valor Etapa</t>
  </si>
  <si>
    <t>Percentual Acumulado</t>
  </si>
  <si>
    <t>Valor Acumulado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</si>
</sst>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R$&quot;\ * #,##0.00_-;\-&quot;R$&quot;\ * #,##0.00_-;_-&quot;R$&quot;\ * &quot;-&quot;??_-;_-@"/>
    <numFmt numFmtId="165" formatCode="[$R$ -416]#,##0.00"/>
    <numFmt numFmtId="166" formatCode="&quot;R$&quot;\ #,##0.00"/>
  </numFmts>
  <fonts count="18" x14ac:knownFonts="1">
    <font>
      <sz val="10"/>
      <color rgb="FF000000"/>
      <name val="Calibri"/>
      <scheme val="minor"/>
    </font>
    <font>
      <sz val="10"/>
      <color rgb="FF000000"/>
      <name val="Arial"/>
    </font>
    <font>
      <b/>
      <sz val="8"/>
      <color rgb="FF000000"/>
      <name val="Times New Roman"/>
    </font>
    <font>
      <b/>
      <sz val="10"/>
      <color rgb="FF000000"/>
      <name val="Calibri"/>
    </font>
    <font>
      <sz val="10"/>
      <name val="Calibri"/>
    </font>
    <font>
      <b/>
      <sz val="11"/>
      <color rgb="FFFFFFFF"/>
      <name val="Calibri"/>
    </font>
    <font>
      <sz val="8"/>
      <color rgb="FF000000"/>
      <name val="Calibri"/>
    </font>
    <font>
      <b/>
      <sz val="10"/>
      <color rgb="FF000000"/>
      <name val="Arial"/>
    </font>
    <font>
      <b/>
      <sz val="8"/>
      <color rgb="FF000000"/>
      <name val="Arial"/>
    </font>
    <font>
      <sz val="8"/>
      <color rgb="FF000000"/>
      <name val="Arial"/>
    </font>
    <font>
      <b/>
      <sz val="9"/>
      <color rgb="FF000000"/>
      <name val="Arial"/>
    </font>
    <font>
      <sz val="10"/>
      <color theme="1"/>
      <name val="Calibri"/>
      <scheme val="minor"/>
    </font>
    <font>
      <b/>
      <sz val="8"/>
      <color theme="1"/>
      <name val="Arial"/>
    </font>
    <font>
      <sz val="8"/>
      <color theme="1"/>
      <name val="Arial"/>
    </font>
    <font>
      <b/>
      <sz val="11"/>
      <color rgb="FF000000"/>
      <name val="Calibri"/>
    </font>
    <font>
      <sz val="11"/>
      <color rgb="FF000000"/>
      <name val="Calibri"/>
    </font>
    <font>
      <sz val="10"/>
      <color rgb="FF000000"/>
      <name val="Calibri"/>
    </font>
    <font>
      <b/>
      <i/>
      <sz val="11"/>
      <color rgb="FF000000"/>
      <name val="Calibri"/>
    </font>
  </fonts>
  <fills count="8">
    <fill>
      <patternFill patternType="none"/>
    </fill>
    <fill>
      <patternFill patternType="gray125"/>
    </fill>
    <fill>
      <patternFill patternType="solid">
        <fgColor rgb="FF833C0B"/>
        <bgColor rgb="FF833C0B"/>
      </patternFill>
    </fill>
    <fill>
      <patternFill patternType="solid">
        <fgColor rgb="FFA5A5A5"/>
        <bgColor rgb="FFA5A5A5"/>
      </patternFill>
    </fill>
    <fill>
      <patternFill patternType="solid">
        <fgColor rgb="FFFBE4D5"/>
        <bgColor rgb="FFFBE4D5"/>
      </patternFill>
    </fill>
    <fill>
      <patternFill patternType="solid">
        <fgColor rgb="FFFFFFFF"/>
        <bgColor rgb="FFFFFFFF"/>
      </patternFill>
    </fill>
    <fill>
      <patternFill patternType="solid">
        <fgColor rgb="FFF3F3F3"/>
        <bgColor rgb="FFF3F3F3"/>
      </patternFill>
    </fill>
    <fill>
      <patternFill patternType="solid">
        <fgColor rgb="FFFF9900"/>
        <bgColor rgb="FFFF9900"/>
      </patternFill>
    </fill>
  </fills>
  <borders count="35">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s>
  <cellStyleXfs count="1">
    <xf numFmtId="0" fontId="0" fillId="0" borderId="0"/>
  </cellStyleXfs>
  <cellXfs count="110">
    <xf numFmtId="0" fontId="0" fillId="0" borderId="0" xfId="0" applyFont="1" applyAlignment="1"/>
    <xf numFmtId="0" fontId="1" fillId="0" borderId="0" xfId="0" applyFont="1" applyAlignment="1">
      <alignment horizontal="center"/>
    </xf>
    <xf numFmtId="0" fontId="1" fillId="0" borderId="0" xfId="0" applyFont="1"/>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center" vertical="top"/>
    </xf>
    <xf numFmtId="0" fontId="8" fillId="4" borderId="7" xfId="0" applyFont="1" applyFill="1" applyBorder="1" applyAlignment="1">
      <alignment horizontal="center" vertical="center"/>
    </xf>
    <xf numFmtId="0" fontId="8" fillId="4" borderId="7" xfId="0" applyFont="1" applyFill="1" applyBorder="1" applyAlignment="1">
      <alignment horizontal="center" vertical="center" wrapText="1"/>
    </xf>
    <xf numFmtId="0" fontId="9" fillId="0" borderId="7" xfId="0" applyFont="1" applyBorder="1" applyAlignment="1">
      <alignment horizontal="left" vertical="center" wrapText="1"/>
    </xf>
    <xf numFmtId="164" fontId="1" fillId="0" borderId="0" xfId="0" applyNumberFormat="1" applyFont="1"/>
    <xf numFmtId="0" fontId="9" fillId="0" borderId="7" xfId="0" applyFont="1" applyBorder="1" applyAlignment="1">
      <alignment horizontal="center" vertical="center"/>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49" fontId="9" fillId="0" borderId="7" xfId="0" applyNumberFormat="1" applyFont="1" applyBorder="1" applyAlignment="1">
      <alignment horizontal="center" vertical="center" wrapText="1"/>
    </xf>
    <xf numFmtId="49" fontId="11" fillId="0" borderId="0" xfId="0" applyNumberFormat="1" applyFont="1" applyAlignment="1">
      <alignment horizontal="center"/>
    </xf>
    <xf numFmtId="2" fontId="9" fillId="0" borderId="7" xfId="0" applyNumberFormat="1" applyFont="1" applyBorder="1" applyAlignment="1">
      <alignment horizontal="center" vertical="center" wrapText="1"/>
    </xf>
    <xf numFmtId="0" fontId="3" fillId="0" borderId="0" xfId="0" applyFont="1" applyAlignment="1">
      <alignment horizontal="center" vertical="center" wrapText="1"/>
    </xf>
    <xf numFmtId="0" fontId="5" fillId="5" borderId="0" xfId="0" applyFont="1" applyFill="1" applyAlignment="1">
      <alignment horizontal="center"/>
    </xf>
    <xf numFmtId="0" fontId="6" fillId="0" borderId="0" xfId="0" applyFont="1" applyAlignment="1">
      <alignment horizontal="right" vertical="top"/>
    </xf>
    <xf numFmtId="0" fontId="12" fillId="4" borderId="7" xfId="0" applyFont="1" applyFill="1" applyBorder="1" applyAlignment="1">
      <alignment horizontal="center"/>
    </xf>
    <xf numFmtId="0" fontId="12" fillId="4" borderId="7" xfId="0" applyFont="1" applyFill="1" applyBorder="1" applyAlignment="1">
      <alignment horizontal="center" wrapText="1"/>
    </xf>
    <xf numFmtId="0" fontId="13" fillId="0" borderId="7" xfId="0" applyFont="1" applyBorder="1" applyAlignment="1">
      <alignment horizontal="center" vertical="center" wrapText="1"/>
    </xf>
    <xf numFmtId="165" fontId="13" fillId="5" borderId="7" xfId="0" applyNumberFormat="1" applyFont="1" applyFill="1" applyBorder="1" applyAlignment="1">
      <alignment horizontal="center" vertical="center" wrapText="1"/>
    </xf>
    <xf numFmtId="0" fontId="6" fillId="0" borderId="14" xfId="0" applyFont="1" applyBorder="1" applyAlignment="1">
      <alignment horizontal="right" vertical="top"/>
    </xf>
    <xf numFmtId="0" fontId="8" fillId="5" borderId="0" xfId="0" applyFont="1" applyFill="1" applyAlignment="1">
      <alignment horizontal="center" vertical="center"/>
    </xf>
    <xf numFmtId="0" fontId="8" fillId="5" borderId="0" xfId="0" applyFont="1" applyFill="1" applyAlignment="1">
      <alignment horizontal="center" vertical="center" wrapText="1"/>
    </xf>
    <xf numFmtId="165" fontId="9" fillId="0" borderId="7" xfId="0" applyNumberFormat="1" applyFont="1" applyBorder="1" applyAlignment="1">
      <alignment horizontal="left" vertical="center" wrapText="1"/>
    </xf>
    <xf numFmtId="166" fontId="9" fillId="0" borderId="7" xfId="0" applyNumberFormat="1" applyFont="1" applyBorder="1" applyAlignment="1">
      <alignment horizontal="left" vertical="center" wrapText="1"/>
    </xf>
    <xf numFmtId="164" fontId="12" fillId="6" borderId="7" xfId="0" applyNumberFormat="1" applyFont="1" applyFill="1" applyBorder="1" applyAlignment="1">
      <alignment horizontal="right"/>
    </xf>
    <xf numFmtId="0" fontId="1" fillId="0" borderId="0" xfId="0" applyFont="1" applyAlignment="1">
      <alignment horizontal="center"/>
    </xf>
    <xf numFmtId="0" fontId="15" fillId="0" borderId="0" xfId="0" applyFont="1"/>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5" fillId="0" borderId="19" xfId="0" applyFont="1" applyBorder="1" applyAlignment="1">
      <alignment horizontal="center"/>
    </xf>
    <xf numFmtId="0" fontId="14" fillId="0" borderId="23" xfId="0" applyFont="1" applyBorder="1" applyAlignment="1">
      <alignment horizontal="center"/>
    </xf>
    <xf numFmtId="2" fontId="15" fillId="4" borderId="24" xfId="0" applyNumberFormat="1" applyFont="1" applyFill="1" applyBorder="1" applyAlignment="1">
      <alignment horizontal="center" vertical="center"/>
    </xf>
    <xf numFmtId="0" fontId="15" fillId="0" borderId="25" xfId="0" applyFont="1" applyBorder="1" applyAlignment="1">
      <alignment horizontal="center"/>
    </xf>
    <xf numFmtId="10" fontId="3" fillId="0" borderId="23" xfId="0" applyNumberFormat="1" applyFont="1" applyBorder="1" applyAlignment="1">
      <alignment horizontal="center"/>
    </xf>
    <xf numFmtId="2" fontId="16" fillId="4" borderId="24" xfId="0" applyNumberFormat="1" applyFont="1" applyFill="1" applyBorder="1" applyAlignment="1">
      <alignment horizontal="center" vertical="center"/>
    </xf>
    <xf numFmtId="0" fontId="14" fillId="0" borderId="27" xfId="0" applyFont="1" applyBorder="1" applyAlignment="1">
      <alignment horizontal="center"/>
    </xf>
    <xf numFmtId="2" fontId="15" fillId="4" borderId="28" xfId="0" applyNumberFormat="1" applyFont="1" applyFill="1" applyBorder="1" applyAlignment="1">
      <alignment horizontal="center" vertical="center"/>
    </xf>
    <xf numFmtId="0" fontId="15" fillId="0" borderId="0" xfId="0" applyFont="1" applyAlignment="1">
      <alignment horizontal="center"/>
    </xf>
    <xf numFmtId="0" fontId="15" fillId="0" borderId="29" xfId="0" applyFont="1" applyBorder="1" applyAlignment="1">
      <alignment horizontal="center" vertical="center"/>
    </xf>
    <xf numFmtId="0" fontId="14" fillId="0" borderId="34" xfId="0" applyFont="1" applyBorder="1" applyAlignment="1">
      <alignment horizontal="center"/>
    </xf>
    <xf numFmtId="165" fontId="9" fillId="0" borderId="7" xfId="0" applyNumberFormat="1" applyFont="1" applyBorder="1" applyAlignment="1">
      <alignment horizontal="center" vertical="center" wrapText="1"/>
    </xf>
    <xf numFmtId="166" fontId="9" fillId="0" borderId="7" xfId="0" applyNumberFormat="1" applyFont="1" applyBorder="1" applyAlignment="1">
      <alignment horizontal="center" vertical="center" wrapText="1"/>
    </xf>
    <xf numFmtId="165" fontId="9" fillId="0" borderId="7" xfId="0" applyNumberFormat="1" applyFont="1" applyBorder="1" applyAlignment="1">
      <alignment horizontal="center" vertical="center" wrapText="1"/>
    </xf>
    <xf numFmtId="166" fontId="10" fillId="3" borderId="7" xfId="0" applyNumberFormat="1" applyFont="1" applyFill="1" applyBorder="1" applyAlignment="1">
      <alignment horizontal="center"/>
    </xf>
    <xf numFmtId="0" fontId="9" fillId="0" borderId="7" xfId="0" applyFont="1" applyBorder="1" applyAlignment="1">
      <alignment horizontal="left" vertical="center" wrapText="1"/>
    </xf>
    <xf numFmtId="164" fontId="12" fillId="4" borderId="7" xfId="0" applyNumberFormat="1" applyFont="1" applyFill="1" applyBorder="1" applyAlignment="1">
      <alignment horizontal="right"/>
    </xf>
    <xf numFmtId="164" fontId="12" fillId="5" borderId="0" xfId="0" applyNumberFormat="1" applyFont="1" applyFill="1" applyAlignment="1">
      <alignment horizontal="right"/>
    </xf>
    <xf numFmtId="164" fontId="12" fillId="4" borderId="7" xfId="0" applyNumberFormat="1" applyFont="1" applyFill="1" applyBorder="1" applyAlignment="1">
      <alignment horizontal="right"/>
    </xf>
    <xf numFmtId="164" fontId="12" fillId="5" borderId="0" xfId="0" applyNumberFormat="1" applyFont="1" applyFill="1" applyAlignment="1">
      <alignment horizontal="right"/>
    </xf>
    <xf numFmtId="164" fontId="12" fillId="7" borderId="7" xfId="0" applyNumberFormat="1" applyFont="1" applyFill="1" applyBorder="1" applyAlignment="1">
      <alignment horizontal="right"/>
    </xf>
    <xf numFmtId="164" fontId="8" fillId="4" borderId="7" xfId="0" applyNumberFormat="1" applyFont="1" applyFill="1" applyBorder="1" applyAlignment="1">
      <alignment vertical="center"/>
    </xf>
    <xf numFmtId="10" fontId="9" fillId="0" borderId="7" xfId="0" applyNumberFormat="1" applyFont="1" applyBorder="1" applyAlignment="1">
      <alignment horizontal="center" vertical="center"/>
    </xf>
    <xf numFmtId="164" fontId="9" fillId="0" borderId="7" xfId="0" applyNumberFormat="1" applyFont="1" applyBorder="1" applyAlignment="1">
      <alignment horizontal="center" vertical="center"/>
    </xf>
    <xf numFmtId="10" fontId="9" fillId="0" borderId="7" xfId="0" applyNumberFormat="1" applyFont="1" applyBorder="1" applyAlignment="1">
      <alignment horizontal="center" vertical="center"/>
    </xf>
    <xf numFmtId="0" fontId="1" fillId="0" borderId="0" xfId="0" applyFont="1" applyAlignment="1">
      <alignment horizontal="center"/>
    </xf>
    <xf numFmtId="0" fontId="0" fillId="0" borderId="0" xfId="0" applyFont="1" applyAlignment="1"/>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center" vertical="top"/>
    </xf>
    <xf numFmtId="0" fontId="3" fillId="0" borderId="1" xfId="0" applyFont="1" applyBorder="1" applyAlignment="1">
      <alignment horizontal="center" vertical="center" wrapText="1"/>
    </xf>
    <xf numFmtId="0" fontId="4" fillId="0" borderId="1" xfId="0" applyFont="1" applyBorder="1"/>
    <xf numFmtId="0" fontId="5" fillId="2" borderId="2" xfId="0" applyFont="1" applyFill="1" applyBorder="1" applyAlignment="1">
      <alignment horizontal="center"/>
    </xf>
    <xf numFmtId="0" fontId="4" fillId="0" borderId="3" xfId="0" applyFont="1" applyBorder="1"/>
    <xf numFmtId="0" fontId="4" fillId="0" borderId="4" xfId="0" applyFont="1" applyBorder="1"/>
    <xf numFmtId="0" fontId="6" fillId="0" borderId="5" xfId="0" applyFont="1" applyBorder="1" applyAlignment="1">
      <alignment horizontal="right" vertical="top"/>
    </xf>
    <xf numFmtId="0" fontId="4" fillId="0" borderId="5" xfId="0" applyFont="1" applyBorder="1"/>
    <xf numFmtId="0" fontId="10" fillId="3" borderId="11" xfId="0" applyFont="1" applyFill="1" applyBorder="1" applyAlignment="1">
      <alignment horizontal="center"/>
    </xf>
    <xf numFmtId="0" fontId="4" fillId="0" borderId="12" xfId="0" applyFont="1" applyBorder="1"/>
    <xf numFmtId="0" fontId="4" fillId="0" borderId="13" xfId="0" applyFont="1" applyBorder="1"/>
    <xf numFmtId="0" fontId="7" fillId="3" borderId="6" xfId="0" applyFont="1" applyFill="1" applyBorder="1" applyAlignment="1">
      <alignment horizontal="center" vertical="center"/>
    </xf>
    <xf numFmtId="0" fontId="4" fillId="0" borderId="6" xfId="0" applyFont="1" applyBorder="1"/>
    <xf numFmtId="0" fontId="1" fillId="0" borderId="0" xfId="0" applyFont="1" applyAlignment="1"/>
    <xf numFmtId="0" fontId="9" fillId="0" borderId="8" xfId="0" applyFont="1" applyBorder="1" applyAlignment="1">
      <alignment horizontal="center" vertical="center"/>
    </xf>
    <xf numFmtId="0" fontId="4" fillId="0" borderId="9" xfId="0" applyFont="1" applyBorder="1"/>
    <xf numFmtId="0" fontId="4" fillId="0" borderId="10" xfId="0" applyFont="1" applyBorder="1"/>
    <xf numFmtId="0" fontId="9" fillId="0" borderId="8" xfId="0" applyFont="1" applyBorder="1" applyAlignment="1">
      <alignment horizontal="center" vertical="center" wrapText="1"/>
    </xf>
    <xf numFmtId="0" fontId="9" fillId="0" borderId="8" xfId="0" applyFont="1" applyBorder="1" applyAlignment="1">
      <alignment horizontal="left" vertical="center" wrapText="1"/>
    </xf>
    <xf numFmtId="49" fontId="9" fillId="0" borderId="8" xfId="0" applyNumberFormat="1" applyFont="1" applyBorder="1" applyAlignment="1">
      <alignment horizontal="center" vertical="center" wrapText="1"/>
    </xf>
    <xf numFmtId="164" fontId="13" fillId="0" borderId="8" xfId="0" applyNumberFormat="1" applyFont="1" applyBorder="1" applyAlignment="1">
      <alignment horizontal="right" vertical="center"/>
    </xf>
    <xf numFmtId="0" fontId="8" fillId="5" borderId="11" xfId="0" applyFont="1" applyFill="1" applyBorder="1" applyAlignment="1">
      <alignment horizontal="left" vertical="center"/>
    </xf>
    <xf numFmtId="0" fontId="12" fillId="6" borderId="11" xfId="0" applyFont="1" applyFill="1" applyBorder="1" applyAlignment="1">
      <alignment horizontal="center"/>
    </xf>
    <xf numFmtId="0" fontId="8" fillId="5" borderId="11" xfId="0" applyFont="1" applyFill="1" applyBorder="1" applyAlignment="1">
      <alignment horizontal="left" vertical="center" wrapText="1"/>
    </xf>
    <xf numFmtId="0" fontId="6" fillId="0" borderId="14" xfId="0" applyFont="1" applyBorder="1" applyAlignment="1">
      <alignment horizontal="right" vertical="top"/>
    </xf>
    <xf numFmtId="0" fontId="4" fillId="0" borderId="14" xfId="0" applyFont="1" applyBorder="1"/>
    <xf numFmtId="0" fontId="14" fillId="0" borderId="2" xfId="0" applyFont="1" applyBorder="1" applyAlignment="1">
      <alignment horizontal="center" vertical="center"/>
    </xf>
    <xf numFmtId="0" fontId="4" fillId="0" borderId="15" xfId="0" applyFont="1" applyBorder="1"/>
    <xf numFmtId="0" fontId="14" fillId="0" borderId="16" xfId="0" applyFont="1" applyBorder="1" applyAlignment="1">
      <alignment horizontal="center" vertical="center"/>
    </xf>
    <xf numFmtId="0" fontId="15" fillId="0" borderId="20" xfId="0" applyFont="1" applyBorder="1" applyAlignment="1">
      <alignment horizontal="left" vertical="center"/>
    </xf>
    <xf numFmtId="0" fontId="4" fillId="0" borderId="21" xfId="0" applyFont="1" applyBorder="1"/>
    <xf numFmtId="0" fontId="15" fillId="0" borderId="20" xfId="0" applyFont="1" applyBorder="1" applyAlignment="1">
      <alignment horizontal="center" vertical="center"/>
    </xf>
    <xf numFmtId="0" fontId="4" fillId="0" borderId="22" xfId="0" applyFont="1" applyBorder="1"/>
    <xf numFmtId="0" fontId="15" fillId="0" borderId="11" xfId="0" applyFont="1" applyBorder="1" applyAlignment="1">
      <alignment horizontal="left" vertical="center"/>
    </xf>
    <xf numFmtId="0" fontId="15" fillId="0" borderId="11" xfId="0" applyFont="1" applyBorder="1" applyAlignment="1">
      <alignment horizontal="center" vertical="center"/>
    </xf>
    <xf numFmtId="0" fontId="4" fillId="0" borderId="26" xfId="0" applyFont="1" applyBorder="1"/>
    <xf numFmtId="0" fontId="15" fillId="0" borderId="0" xfId="0" applyFont="1"/>
    <xf numFmtId="2" fontId="14" fillId="4" borderId="16" xfId="0" applyNumberFormat="1" applyFont="1" applyFill="1" applyBorder="1" applyAlignment="1">
      <alignment horizontal="center" vertical="center"/>
    </xf>
    <xf numFmtId="0" fontId="17" fillId="0" borderId="0" xfId="0" applyFont="1" applyAlignment="1">
      <alignment horizontal="left" vertical="center" wrapText="1"/>
    </xf>
    <xf numFmtId="0" fontId="15" fillId="0" borderId="30" xfId="0" applyFont="1" applyBorder="1" applyAlignment="1">
      <alignment horizontal="left" vertical="center"/>
    </xf>
    <xf numFmtId="0" fontId="4" fillId="0" borderId="31" xfId="0" applyFont="1" applyBorder="1"/>
    <xf numFmtId="0" fontId="4" fillId="0" borderId="32" xfId="0" applyFont="1" applyBorder="1"/>
    <xf numFmtId="0" fontId="15" fillId="0" borderId="30" xfId="0" applyFont="1" applyBorder="1" applyAlignment="1">
      <alignment horizontal="center" vertical="center"/>
    </xf>
    <xf numFmtId="0" fontId="4" fillId="0" borderId="33" xfId="0" applyFont="1" applyBorder="1"/>
    <xf numFmtId="0" fontId="12" fillId="4" borderId="11" xfId="0" applyFont="1" applyFill="1" applyBorder="1" applyAlignment="1">
      <alignment horizontal="center"/>
    </xf>
    <xf numFmtId="0" fontId="12" fillId="7" borderId="11" xfId="0" applyFont="1" applyFill="1" applyBorder="1" applyAlignment="1">
      <alignment horizontal="center"/>
    </xf>
    <xf numFmtId="0" fontId="3" fillId="0" borderId="0" xfId="0" applyFont="1" applyAlignment="1">
      <alignment horizontal="center" vertical="center" wrapText="1"/>
    </xf>
    <xf numFmtId="0" fontId="8" fillId="4" borderId="1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4314825</xdr:colOff>
      <xdr:row>0</xdr:row>
      <xdr:rowOff>76200</xdr:rowOff>
    </xdr:from>
    <xdr:ext cx="1104900" cy="762000"/>
    <xdr:pic>
      <xdr:nvPicPr>
        <xdr:cNvPr id="2" name="image1.jpg" title="Imagem">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3648075</xdr:colOff>
      <xdr:row>0</xdr:row>
      <xdr:rowOff>66675</xdr:rowOff>
    </xdr:from>
    <xdr:ext cx="1104900" cy="762000"/>
    <xdr:pic>
      <xdr:nvPicPr>
        <xdr:cNvPr id="2" name="image1.jpg" title="Imagem">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2724150</xdr:colOff>
      <xdr:row>0</xdr:row>
      <xdr:rowOff>57150</xdr:rowOff>
    </xdr:from>
    <xdr:ext cx="1104900" cy="7620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3409950</xdr:colOff>
      <xdr:row>0</xdr:row>
      <xdr:rowOff>57150</xdr:rowOff>
    </xdr:from>
    <xdr:ext cx="1104900" cy="762000"/>
    <xdr:pic>
      <xdr:nvPicPr>
        <xdr:cNvPr id="2" name="image3.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57150</xdr:colOff>
      <xdr:row>21</xdr:row>
      <xdr:rowOff>19050</xdr:rowOff>
    </xdr:from>
    <xdr:ext cx="3486150" cy="485775"/>
    <xdr:pic>
      <xdr:nvPicPr>
        <xdr:cNvPr id="3" name="image2.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2371725</xdr:colOff>
      <xdr:row>0</xdr:row>
      <xdr:rowOff>57150</xdr:rowOff>
    </xdr:from>
    <xdr:ext cx="1104900" cy="762000"/>
    <xdr:pic>
      <xdr:nvPicPr>
        <xdr:cNvPr id="2" name="image1.jpg" title="Imagem">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952500</xdr:colOff>
      <xdr:row>0</xdr:row>
      <xdr:rowOff>57150</xdr:rowOff>
    </xdr:from>
    <xdr:ext cx="1104900" cy="7620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888"/>
  <sheetViews>
    <sheetView topLeftCell="A4" workbookViewId="0">
      <selection sqref="A1:G1"/>
    </sheetView>
  </sheetViews>
  <sheetFormatPr defaultColWidth="14.42578125" defaultRowHeight="15" customHeight="1" x14ac:dyDescent="0.2"/>
  <cols>
    <col min="1" max="1" width="9.5703125" customWidth="1"/>
    <col min="2" max="2" width="18.42578125" customWidth="1"/>
    <col min="3" max="3" width="12.140625" customWidth="1"/>
    <col min="4" max="5" width="81.28515625" customWidth="1"/>
    <col min="6" max="6" width="13.140625" customWidth="1"/>
    <col min="7" max="7" width="11.85546875" customWidth="1"/>
    <col min="8" max="8" width="9.140625" customWidth="1"/>
    <col min="9" max="9" width="14.28515625" customWidth="1"/>
    <col min="10" max="25" width="8.7109375" customWidth="1"/>
  </cols>
  <sheetData>
    <row r="1" spans="1:25" ht="69" customHeight="1" x14ac:dyDescent="0.2">
      <c r="A1" s="58"/>
      <c r="B1" s="59"/>
      <c r="C1" s="59"/>
      <c r="D1" s="59"/>
      <c r="E1" s="59"/>
      <c r="F1" s="59"/>
      <c r="G1" s="59"/>
      <c r="H1" s="2"/>
      <c r="I1" s="2"/>
      <c r="J1" s="2"/>
      <c r="K1" s="2"/>
      <c r="L1" s="2"/>
      <c r="M1" s="2"/>
      <c r="N1" s="2"/>
      <c r="O1" s="2"/>
      <c r="P1" s="2"/>
      <c r="Q1" s="2"/>
      <c r="R1" s="2"/>
      <c r="S1" s="2"/>
      <c r="T1" s="2"/>
      <c r="U1" s="2"/>
      <c r="V1" s="2"/>
      <c r="W1" s="2"/>
      <c r="X1" s="2"/>
      <c r="Y1" s="2"/>
    </row>
    <row r="2" spans="1:25" ht="12.75" customHeight="1" x14ac:dyDescent="0.2">
      <c r="A2" s="60" t="s">
        <v>0</v>
      </c>
      <c r="B2" s="59"/>
      <c r="C2" s="59"/>
      <c r="D2" s="59"/>
      <c r="E2" s="59"/>
      <c r="F2" s="59"/>
      <c r="G2" s="59"/>
      <c r="H2" s="2"/>
      <c r="I2" s="2"/>
      <c r="J2" s="2"/>
      <c r="K2" s="2"/>
      <c r="L2" s="2"/>
      <c r="M2" s="2"/>
      <c r="N2" s="2"/>
      <c r="O2" s="2"/>
      <c r="P2" s="2"/>
      <c r="Q2" s="2"/>
      <c r="R2" s="2"/>
      <c r="S2" s="2"/>
      <c r="T2" s="2"/>
      <c r="U2" s="2"/>
      <c r="V2" s="2"/>
      <c r="W2" s="2"/>
      <c r="X2" s="2"/>
      <c r="Y2" s="2"/>
    </row>
    <row r="3" spans="1:25" ht="12.75" customHeight="1" x14ac:dyDescent="0.2">
      <c r="A3" s="61" t="s">
        <v>1</v>
      </c>
      <c r="B3" s="59"/>
      <c r="C3" s="59"/>
      <c r="D3" s="59"/>
      <c r="E3" s="59"/>
      <c r="F3" s="59"/>
      <c r="G3" s="59"/>
      <c r="H3" s="2"/>
      <c r="I3" s="2"/>
      <c r="J3" s="2"/>
      <c r="K3" s="2"/>
      <c r="L3" s="2"/>
      <c r="M3" s="2"/>
      <c r="N3" s="2"/>
      <c r="O3" s="2"/>
      <c r="P3" s="2"/>
      <c r="Q3" s="2"/>
      <c r="R3" s="2"/>
      <c r="S3" s="2"/>
      <c r="T3" s="2"/>
      <c r="U3" s="2"/>
      <c r="V3" s="2"/>
      <c r="W3" s="2"/>
      <c r="X3" s="2"/>
      <c r="Y3" s="2"/>
    </row>
    <row r="4" spans="1:25" ht="12.75" customHeight="1" x14ac:dyDescent="0.2">
      <c r="A4" s="62" t="s">
        <v>2</v>
      </c>
      <c r="B4" s="59"/>
      <c r="C4" s="59"/>
      <c r="D4" s="59"/>
      <c r="E4" s="59"/>
      <c r="F4" s="59"/>
      <c r="G4" s="59"/>
      <c r="H4" s="2"/>
      <c r="I4" s="2"/>
      <c r="J4" s="2"/>
      <c r="K4" s="2"/>
      <c r="L4" s="2"/>
      <c r="M4" s="2"/>
      <c r="N4" s="2"/>
      <c r="O4" s="2"/>
      <c r="P4" s="2"/>
      <c r="Q4" s="2"/>
      <c r="R4" s="2"/>
      <c r="S4" s="2"/>
      <c r="T4" s="2"/>
      <c r="U4" s="2"/>
      <c r="V4" s="2"/>
      <c r="W4" s="2"/>
      <c r="X4" s="2"/>
      <c r="Y4" s="2"/>
    </row>
    <row r="5" spans="1:25" ht="13.5" customHeight="1" x14ac:dyDescent="0.2">
      <c r="A5" s="63" t="s">
        <v>3</v>
      </c>
      <c r="B5" s="64"/>
      <c r="C5" s="64"/>
      <c r="D5" s="64"/>
      <c r="E5" s="64"/>
      <c r="F5" s="64"/>
      <c r="G5" s="64"/>
      <c r="H5" s="2"/>
      <c r="I5" s="2"/>
      <c r="J5" s="2"/>
      <c r="K5" s="2"/>
      <c r="L5" s="2"/>
      <c r="M5" s="2"/>
      <c r="N5" s="2"/>
      <c r="O5" s="2"/>
      <c r="P5" s="2"/>
      <c r="Q5" s="2"/>
      <c r="R5" s="2"/>
      <c r="S5" s="2"/>
      <c r="T5" s="2"/>
      <c r="U5" s="2"/>
      <c r="V5" s="2"/>
      <c r="W5" s="2"/>
      <c r="X5" s="2"/>
      <c r="Y5" s="2"/>
    </row>
    <row r="6" spans="1:25" ht="12.75" customHeight="1" x14ac:dyDescent="0.25">
      <c r="A6" s="65" t="s">
        <v>4</v>
      </c>
      <c r="B6" s="66"/>
      <c r="C6" s="66"/>
      <c r="D6" s="66"/>
      <c r="E6" s="66"/>
      <c r="F6" s="66"/>
      <c r="G6" s="67"/>
      <c r="H6" s="2"/>
      <c r="I6" s="2"/>
      <c r="J6" s="2"/>
      <c r="K6" s="2"/>
      <c r="L6" s="2"/>
      <c r="M6" s="2"/>
      <c r="N6" s="2"/>
      <c r="O6" s="2"/>
      <c r="P6" s="2"/>
      <c r="Q6" s="2"/>
      <c r="R6" s="2"/>
      <c r="S6" s="2"/>
      <c r="T6" s="2"/>
      <c r="U6" s="2"/>
      <c r="V6" s="2"/>
      <c r="W6" s="2"/>
      <c r="X6" s="2"/>
      <c r="Y6" s="2"/>
    </row>
    <row r="7" spans="1:25" ht="12.75" customHeight="1" x14ac:dyDescent="0.2">
      <c r="A7" s="68"/>
      <c r="B7" s="69"/>
      <c r="C7" s="69"/>
      <c r="D7" s="69"/>
      <c r="E7" s="69"/>
      <c r="F7" s="69"/>
      <c r="G7" s="69"/>
      <c r="H7" s="2"/>
      <c r="I7" s="2"/>
      <c r="J7" s="2"/>
      <c r="K7" s="2"/>
      <c r="L7" s="2"/>
      <c r="M7" s="2"/>
      <c r="N7" s="2"/>
      <c r="O7" s="2"/>
      <c r="P7" s="2"/>
      <c r="Q7" s="2"/>
      <c r="R7" s="2"/>
      <c r="S7" s="2"/>
      <c r="T7" s="2"/>
      <c r="U7" s="2"/>
      <c r="V7" s="2"/>
      <c r="W7" s="2"/>
      <c r="X7" s="2"/>
      <c r="Y7" s="2"/>
    </row>
    <row r="8" spans="1:25" ht="12.75" customHeight="1" x14ac:dyDescent="0.2">
      <c r="A8" s="73" t="s">
        <v>5</v>
      </c>
      <c r="B8" s="74"/>
      <c r="C8" s="74"/>
      <c r="D8" s="74"/>
      <c r="E8" s="74"/>
      <c r="F8" s="74"/>
      <c r="G8" s="74"/>
      <c r="H8" s="2"/>
      <c r="I8" s="2"/>
      <c r="J8" s="2"/>
      <c r="K8" s="2"/>
      <c r="L8" s="2"/>
      <c r="M8" s="2"/>
      <c r="N8" s="2"/>
      <c r="O8" s="2"/>
      <c r="P8" s="2"/>
      <c r="Q8" s="2"/>
      <c r="R8" s="2"/>
      <c r="S8" s="2"/>
      <c r="T8" s="2"/>
      <c r="U8" s="2"/>
      <c r="V8" s="2"/>
      <c r="W8" s="2"/>
      <c r="X8" s="2"/>
      <c r="Y8" s="2"/>
    </row>
    <row r="9" spans="1:25" ht="12.75" customHeight="1" x14ac:dyDescent="0.2">
      <c r="A9" s="6" t="s">
        <v>6</v>
      </c>
      <c r="B9" s="7" t="s">
        <v>7</v>
      </c>
      <c r="C9" s="7" t="s">
        <v>8</v>
      </c>
      <c r="D9" s="6"/>
      <c r="E9" s="6" t="s">
        <v>9</v>
      </c>
      <c r="F9" s="6" t="s">
        <v>10</v>
      </c>
      <c r="G9" s="6" t="s">
        <v>11</v>
      </c>
      <c r="H9" s="2"/>
      <c r="I9" s="2"/>
      <c r="J9" s="2"/>
      <c r="K9" s="2"/>
      <c r="L9" s="2"/>
      <c r="M9" s="2"/>
      <c r="N9" s="2"/>
      <c r="O9" s="2"/>
      <c r="P9" s="2"/>
      <c r="Q9" s="2"/>
      <c r="R9" s="2"/>
      <c r="S9" s="2"/>
      <c r="T9" s="2"/>
      <c r="U9" s="2"/>
      <c r="V9" s="2"/>
      <c r="W9" s="2"/>
      <c r="X9" s="2"/>
      <c r="Y9" s="2"/>
    </row>
    <row r="10" spans="1:25" ht="22.5" x14ac:dyDescent="0.2">
      <c r="A10" s="76">
        <v>1</v>
      </c>
      <c r="B10" s="79" t="s">
        <v>12</v>
      </c>
      <c r="C10" s="76" t="s">
        <v>13</v>
      </c>
      <c r="D10" s="80" t="s">
        <v>14</v>
      </c>
      <c r="E10" s="8" t="s">
        <v>15</v>
      </c>
      <c r="F10" s="81" t="s">
        <v>16</v>
      </c>
      <c r="G10" s="79">
        <v>5</v>
      </c>
      <c r="H10" s="2"/>
      <c r="I10" s="9"/>
      <c r="J10" s="2"/>
      <c r="K10" s="2"/>
      <c r="L10" s="2"/>
      <c r="M10" s="2"/>
      <c r="N10" s="2"/>
      <c r="O10" s="2"/>
      <c r="P10" s="2"/>
      <c r="Q10" s="2"/>
      <c r="R10" s="2"/>
      <c r="S10" s="2"/>
      <c r="T10" s="2"/>
      <c r="U10" s="2"/>
      <c r="V10" s="2"/>
      <c r="W10" s="2"/>
      <c r="X10" s="2"/>
      <c r="Y10" s="2"/>
    </row>
    <row r="11" spans="1:25" ht="45" x14ac:dyDescent="0.2">
      <c r="A11" s="77"/>
      <c r="B11" s="77"/>
      <c r="C11" s="77"/>
      <c r="D11" s="77"/>
      <c r="E11" s="8" t="s">
        <v>17</v>
      </c>
      <c r="F11" s="77"/>
      <c r="G11" s="77"/>
      <c r="H11" s="2"/>
      <c r="I11" s="2"/>
      <c r="J11" s="2"/>
      <c r="K11" s="2"/>
      <c r="L11" s="2"/>
      <c r="M11" s="2"/>
      <c r="N11" s="2"/>
      <c r="O11" s="2"/>
      <c r="P11" s="2"/>
      <c r="Q11" s="2"/>
      <c r="R11" s="2"/>
      <c r="S11" s="2"/>
      <c r="T11" s="2"/>
      <c r="U11" s="2"/>
      <c r="V11" s="2"/>
      <c r="W11" s="2"/>
      <c r="X11" s="2"/>
      <c r="Y11" s="2"/>
    </row>
    <row r="12" spans="1:25" ht="33.75" x14ac:dyDescent="0.2">
      <c r="A12" s="77"/>
      <c r="B12" s="77"/>
      <c r="C12" s="77"/>
      <c r="D12" s="77"/>
      <c r="E12" s="8" t="s">
        <v>18</v>
      </c>
      <c r="F12" s="77"/>
      <c r="G12" s="77"/>
      <c r="H12" s="2"/>
      <c r="I12" s="2"/>
      <c r="J12" s="2"/>
      <c r="K12" s="2"/>
      <c r="L12" s="2"/>
      <c r="M12" s="2"/>
      <c r="N12" s="2"/>
      <c r="O12" s="2"/>
      <c r="P12" s="2"/>
      <c r="Q12" s="2"/>
      <c r="R12" s="2"/>
      <c r="S12" s="2"/>
      <c r="T12" s="2"/>
      <c r="U12" s="2"/>
      <c r="V12" s="2"/>
      <c r="W12" s="2"/>
      <c r="X12" s="2"/>
      <c r="Y12" s="2"/>
    </row>
    <row r="13" spans="1:25" ht="22.5" x14ac:dyDescent="0.2">
      <c r="A13" s="77"/>
      <c r="B13" s="77"/>
      <c r="C13" s="77"/>
      <c r="D13" s="77"/>
      <c r="E13" s="8" t="s">
        <v>19</v>
      </c>
      <c r="F13" s="77"/>
      <c r="G13" s="77"/>
      <c r="H13" s="2"/>
      <c r="I13" s="2"/>
      <c r="J13" s="2"/>
      <c r="K13" s="2"/>
      <c r="L13" s="2"/>
      <c r="M13" s="2"/>
      <c r="N13" s="2"/>
      <c r="O13" s="2"/>
      <c r="P13" s="2"/>
      <c r="Q13" s="2"/>
      <c r="R13" s="2"/>
      <c r="S13" s="2"/>
      <c r="T13" s="2"/>
      <c r="U13" s="2"/>
      <c r="V13" s="2"/>
      <c r="W13" s="2"/>
      <c r="X13" s="2"/>
      <c r="Y13" s="2"/>
    </row>
    <row r="14" spans="1:25" ht="22.5" x14ac:dyDescent="0.2">
      <c r="A14" s="78"/>
      <c r="B14" s="78"/>
      <c r="C14" s="78"/>
      <c r="D14" s="78"/>
      <c r="E14" s="8" t="s">
        <v>20</v>
      </c>
      <c r="F14" s="78"/>
      <c r="G14" s="78"/>
      <c r="H14" s="2"/>
      <c r="I14" s="2"/>
      <c r="J14" s="2"/>
      <c r="K14" s="2"/>
      <c r="L14" s="2"/>
      <c r="M14" s="2"/>
      <c r="N14" s="2"/>
      <c r="O14" s="2"/>
      <c r="P14" s="2"/>
      <c r="Q14" s="2"/>
      <c r="R14" s="2"/>
      <c r="S14" s="2"/>
      <c r="T14" s="2"/>
      <c r="U14" s="2"/>
      <c r="V14" s="2"/>
      <c r="W14" s="2"/>
      <c r="X14" s="2"/>
      <c r="Y14" s="2"/>
    </row>
    <row r="15" spans="1:25" ht="90" x14ac:dyDescent="0.2">
      <c r="A15" s="10">
        <f>A10+1</f>
        <v>2</v>
      </c>
      <c r="B15" s="11" t="s">
        <v>12</v>
      </c>
      <c r="C15" s="12" t="s">
        <v>21</v>
      </c>
      <c r="D15" s="8" t="s">
        <v>22</v>
      </c>
      <c r="E15" s="8" t="s">
        <v>23</v>
      </c>
      <c r="F15" s="13" t="s">
        <v>16</v>
      </c>
      <c r="G15" s="11">
        <v>5</v>
      </c>
      <c r="H15" s="2"/>
      <c r="I15" s="2"/>
      <c r="J15" s="2"/>
      <c r="K15" s="2"/>
      <c r="L15" s="2"/>
      <c r="M15" s="2"/>
      <c r="N15" s="2"/>
      <c r="O15" s="2"/>
      <c r="P15" s="2"/>
      <c r="Q15" s="2"/>
      <c r="R15" s="2"/>
      <c r="S15" s="2"/>
      <c r="T15" s="2"/>
      <c r="U15" s="2"/>
      <c r="V15" s="2"/>
      <c r="W15" s="2"/>
      <c r="X15" s="2"/>
      <c r="Y15" s="2"/>
    </row>
    <row r="16" spans="1:25" ht="45" x14ac:dyDescent="0.2">
      <c r="A16" s="10">
        <f t="shared" ref="A16:A17" si="0">A15+1</f>
        <v>3</v>
      </c>
      <c r="B16" s="11" t="s">
        <v>12</v>
      </c>
      <c r="C16" s="12" t="s">
        <v>24</v>
      </c>
      <c r="D16" s="8" t="s">
        <v>25</v>
      </c>
      <c r="E16" s="8" t="s">
        <v>26</v>
      </c>
      <c r="F16" s="13" t="s">
        <v>16</v>
      </c>
      <c r="G16" s="11">
        <v>5</v>
      </c>
      <c r="H16" s="2"/>
      <c r="I16" s="9"/>
      <c r="J16" s="2"/>
      <c r="K16" s="2"/>
      <c r="L16" s="2"/>
      <c r="M16" s="2"/>
      <c r="N16" s="2"/>
      <c r="O16" s="2"/>
      <c r="P16" s="2"/>
      <c r="Q16" s="2"/>
      <c r="R16" s="2"/>
      <c r="S16" s="2"/>
      <c r="T16" s="2"/>
      <c r="U16" s="2"/>
      <c r="V16" s="2"/>
      <c r="W16" s="2"/>
      <c r="X16" s="2"/>
      <c r="Y16" s="2"/>
    </row>
    <row r="17" spans="1:25" ht="33.75" x14ac:dyDescent="0.2">
      <c r="A17" s="10">
        <f t="shared" si="0"/>
        <v>4</v>
      </c>
      <c r="B17" s="12" t="s">
        <v>27</v>
      </c>
      <c r="C17" s="12">
        <v>95872</v>
      </c>
      <c r="D17" s="8" t="s">
        <v>28</v>
      </c>
      <c r="E17" s="8" t="s">
        <v>29</v>
      </c>
      <c r="F17" s="13" t="s">
        <v>30</v>
      </c>
      <c r="G17" s="11">
        <f>12*5</f>
        <v>60</v>
      </c>
      <c r="H17" s="2"/>
      <c r="I17" s="2"/>
      <c r="J17" s="2"/>
      <c r="K17" s="2"/>
      <c r="L17" s="2"/>
      <c r="M17" s="2"/>
      <c r="N17" s="2"/>
      <c r="O17" s="2"/>
      <c r="P17" s="2"/>
      <c r="Q17" s="2"/>
      <c r="R17" s="2"/>
      <c r="S17" s="2"/>
      <c r="T17" s="2"/>
      <c r="U17" s="2"/>
      <c r="V17" s="2"/>
      <c r="W17" s="2"/>
      <c r="X17" s="2"/>
      <c r="Y17" s="2"/>
    </row>
    <row r="18" spans="1:25" ht="12.75" customHeight="1" x14ac:dyDescent="0.2">
      <c r="A18" s="70" t="s">
        <v>31</v>
      </c>
      <c r="B18" s="71"/>
      <c r="C18" s="71"/>
      <c r="D18" s="71"/>
      <c r="E18" s="71"/>
      <c r="F18" s="71"/>
      <c r="G18" s="72"/>
      <c r="H18" s="2"/>
      <c r="I18" s="2"/>
      <c r="J18" s="2"/>
      <c r="K18" s="2"/>
      <c r="L18" s="2"/>
      <c r="M18" s="2"/>
      <c r="N18" s="2"/>
      <c r="O18" s="2"/>
      <c r="P18" s="2"/>
      <c r="Q18" s="2"/>
      <c r="R18" s="2"/>
      <c r="S18" s="2"/>
      <c r="T18" s="2"/>
      <c r="U18" s="2"/>
      <c r="V18" s="2"/>
      <c r="W18" s="2"/>
      <c r="X18" s="2"/>
      <c r="Y18" s="2"/>
    </row>
    <row r="19" spans="1:25"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row>
    <row r="20" spans="1:25" ht="12.75" customHeight="1" x14ac:dyDescent="0.2">
      <c r="A20" s="73" t="s">
        <v>32</v>
      </c>
      <c r="B20" s="74"/>
      <c r="C20" s="74"/>
      <c r="D20" s="74"/>
      <c r="E20" s="74"/>
      <c r="F20" s="74"/>
      <c r="G20" s="74"/>
      <c r="H20" s="2"/>
      <c r="I20" s="2"/>
      <c r="J20" s="2"/>
      <c r="K20" s="2"/>
      <c r="L20" s="2"/>
      <c r="M20" s="2"/>
      <c r="N20" s="2"/>
      <c r="O20" s="2"/>
      <c r="P20" s="2"/>
      <c r="Q20" s="2"/>
      <c r="R20" s="2"/>
      <c r="S20" s="2"/>
      <c r="T20" s="2"/>
      <c r="U20" s="2"/>
      <c r="V20" s="2"/>
      <c r="W20" s="2"/>
      <c r="X20" s="2"/>
      <c r="Y20" s="2"/>
    </row>
    <row r="21" spans="1:25" ht="12.75" customHeight="1" x14ac:dyDescent="0.2">
      <c r="A21" s="6" t="s">
        <v>6</v>
      </c>
      <c r="B21" s="7" t="s">
        <v>7</v>
      </c>
      <c r="C21" s="7" t="s">
        <v>8</v>
      </c>
      <c r="D21" s="6"/>
      <c r="E21" s="6" t="s">
        <v>9</v>
      </c>
      <c r="F21" s="6" t="s">
        <v>10</v>
      </c>
      <c r="G21" s="6" t="s">
        <v>11</v>
      </c>
      <c r="H21" s="2"/>
      <c r="I21" s="2"/>
      <c r="J21" s="2"/>
      <c r="K21" s="2"/>
      <c r="L21" s="2"/>
      <c r="M21" s="2"/>
      <c r="N21" s="2"/>
      <c r="O21" s="2"/>
      <c r="P21" s="2"/>
      <c r="Q21" s="2"/>
      <c r="R21" s="2"/>
      <c r="S21" s="2"/>
      <c r="T21" s="2"/>
      <c r="U21" s="2"/>
      <c r="V21" s="2"/>
      <c r="W21" s="2"/>
      <c r="X21" s="2"/>
      <c r="Y21" s="2"/>
    </row>
    <row r="22" spans="1:25" ht="12.75" x14ac:dyDescent="0.2">
      <c r="A22" s="12">
        <v>5</v>
      </c>
      <c r="B22" s="11" t="s">
        <v>33</v>
      </c>
      <c r="C22" s="11" t="s">
        <v>34</v>
      </c>
      <c r="D22" s="8" t="s">
        <v>35</v>
      </c>
      <c r="E22" s="8" t="s">
        <v>36</v>
      </c>
      <c r="F22" s="14" t="s">
        <v>30</v>
      </c>
      <c r="G22" s="11">
        <f t="shared" ref="G22:G23" si="1">7*7</f>
        <v>49</v>
      </c>
      <c r="H22" s="2"/>
      <c r="I22" s="2"/>
      <c r="J22" s="2"/>
      <c r="K22" s="2"/>
      <c r="L22" s="2"/>
      <c r="M22" s="2"/>
      <c r="N22" s="2"/>
      <c r="O22" s="2"/>
      <c r="P22" s="2"/>
      <c r="Q22" s="2"/>
      <c r="R22" s="2"/>
      <c r="S22" s="2"/>
      <c r="T22" s="2"/>
      <c r="U22" s="2"/>
      <c r="V22" s="2"/>
      <c r="W22" s="2"/>
      <c r="X22" s="2"/>
      <c r="Y22" s="2"/>
    </row>
    <row r="23" spans="1:25" ht="22.5" x14ac:dyDescent="0.2">
      <c r="A23" s="12">
        <v>6</v>
      </c>
      <c r="B23" s="11" t="s">
        <v>33</v>
      </c>
      <c r="C23" s="11" t="s">
        <v>37</v>
      </c>
      <c r="D23" s="8" t="s">
        <v>38</v>
      </c>
      <c r="E23" s="8" t="s">
        <v>36</v>
      </c>
      <c r="F23" s="13" t="s">
        <v>30</v>
      </c>
      <c r="G23" s="11">
        <f t="shared" si="1"/>
        <v>49</v>
      </c>
      <c r="H23" s="2"/>
      <c r="I23" s="2"/>
      <c r="J23" s="2"/>
      <c r="K23" s="2"/>
      <c r="L23" s="2"/>
      <c r="M23" s="2"/>
      <c r="N23" s="2"/>
      <c r="O23" s="2"/>
      <c r="P23" s="2"/>
      <c r="Q23" s="2"/>
      <c r="R23" s="2"/>
      <c r="S23" s="2"/>
      <c r="T23" s="2"/>
      <c r="U23" s="2"/>
      <c r="V23" s="2"/>
      <c r="W23" s="2"/>
      <c r="X23" s="2"/>
      <c r="Y23" s="2"/>
    </row>
    <row r="24" spans="1:25" ht="12.75" x14ac:dyDescent="0.2">
      <c r="A24" s="12">
        <v>7</v>
      </c>
      <c r="B24" s="11" t="s">
        <v>33</v>
      </c>
      <c r="C24" s="11" t="s">
        <v>39</v>
      </c>
      <c r="D24" s="8" t="s">
        <v>40</v>
      </c>
      <c r="E24" s="8" t="s">
        <v>41</v>
      </c>
      <c r="F24" s="13" t="s">
        <v>30</v>
      </c>
      <c r="G24" s="11">
        <f>7*4</f>
        <v>28</v>
      </c>
      <c r="H24" s="2"/>
      <c r="I24" s="2"/>
      <c r="J24" s="2"/>
      <c r="K24" s="2"/>
      <c r="L24" s="2"/>
      <c r="M24" s="2"/>
      <c r="N24" s="2"/>
      <c r="O24" s="2"/>
      <c r="P24" s="2"/>
      <c r="Q24" s="2"/>
      <c r="R24" s="2"/>
      <c r="S24" s="2"/>
      <c r="T24" s="2"/>
      <c r="U24" s="2"/>
      <c r="V24" s="2"/>
      <c r="W24" s="2"/>
      <c r="X24" s="2"/>
      <c r="Y24" s="2"/>
    </row>
    <row r="25" spans="1:25" ht="12.75" customHeight="1" x14ac:dyDescent="0.2">
      <c r="A25" s="70" t="s">
        <v>42</v>
      </c>
      <c r="B25" s="71"/>
      <c r="C25" s="71"/>
      <c r="D25" s="71"/>
      <c r="E25" s="71"/>
      <c r="F25" s="71"/>
      <c r="G25" s="72"/>
      <c r="H25" s="2"/>
      <c r="I25" s="2"/>
      <c r="J25" s="2"/>
      <c r="K25" s="2"/>
      <c r="L25" s="2"/>
      <c r="M25" s="2"/>
      <c r="N25" s="2"/>
      <c r="O25" s="2"/>
      <c r="P25" s="2"/>
      <c r="Q25" s="2"/>
      <c r="R25" s="2"/>
      <c r="S25" s="2"/>
      <c r="T25" s="2"/>
      <c r="U25" s="2"/>
      <c r="V25" s="2"/>
      <c r="W25" s="2"/>
      <c r="X25" s="2"/>
      <c r="Y25" s="2"/>
    </row>
    <row r="26" spans="1:25"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row>
    <row r="27" spans="1:25" ht="12.75" customHeight="1" x14ac:dyDescent="0.2">
      <c r="A27" s="73" t="s">
        <v>43</v>
      </c>
      <c r="B27" s="74"/>
      <c r="C27" s="74"/>
      <c r="D27" s="74"/>
      <c r="E27" s="74"/>
      <c r="F27" s="74"/>
      <c r="G27" s="74"/>
      <c r="H27" s="2"/>
      <c r="I27" s="2"/>
      <c r="J27" s="2"/>
      <c r="K27" s="2"/>
      <c r="L27" s="2"/>
      <c r="M27" s="2"/>
      <c r="N27" s="2"/>
      <c r="O27" s="2"/>
      <c r="P27" s="2"/>
      <c r="Q27" s="2"/>
      <c r="R27" s="2"/>
      <c r="S27" s="2"/>
      <c r="T27" s="2"/>
      <c r="U27" s="2"/>
      <c r="V27" s="2"/>
      <c r="W27" s="2"/>
      <c r="X27" s="2"/>
      <c r="Y27" s="2"/>
    </row>
    <row r="28" spans="1:25" ht="12.75" customHeight="1" x14ac:dyDescent="0.2">
      <c r="A28" s="6" t="s">
        <v>6</v>
      </c>
      <c r="B28" s="7" t="s">
        <v>7</v>
      </c>
      <c r="C28" s="7" t="s">
        <v>8</v>
      </c>
      <c r="D28" s="6"/>
      <c r="E28" s="6" t="s">
        <v>9</v>
      </c>
      <c r="F28" s="6" t="s">
        <v>10</v>
      </c>
      <c r="G28" s="6" t="s">
        <v>11</v>
      </c>
      <c r="H28" s="2"/>
      <c r="I28" s="2"/>
      <c r="J28" s="2"/>
      <c r="K28" s="2"/>
      <c r="L28" s="2"/>
      <c r="M28" s="2"/>
      <c r="N28" s="2"/>
      <c r="O28" s="2"/>
      <c r="P28" s="2"/>
      <c r="Q28" s="2"/>
      <c r="R28" s="2"/>
      <c r="S28" s="2"/>
      <c r="T28" s="2"/>
      <c r="U28" s="2"/>
      <c r="V28" s="2"/>
      <c r="W28" s="2"/>
      <c r="X28" s="2"/>
      <c r="Y28" s="2"/>
    </row>
    <row r="29" spans="1:25" ht="12.75" x14ac:dyDescent="0.2">
      <c r="A29" s="12">
        <v>8</v>
      </c>
      <c r="B29" s="11" t="s">
        <v>33</v>
      </c>
      <c r="C29" s="11" t="s">
        <v>44</v>
      </c>
      <c r="D29" s="8" t="s">
        <v>45</v>
      </c>
      <c r="E29" s="8" t="s">
        <v>46</v>
      </c>
      <c r="F29" s="13" t="s">
        <v>47</v>
      </c>
      <c r="G29" s="15">
        <f>14/176</f>
        <v>7.9545454545454544E-2</v>
      </c>
      <c r="H29" s="2"/>
      <c r="I29" s="2"/>
      <c r="J29" s="2"/>
      <c r="K29" s="2"/>
      <c r="L29" s="2"/>
      <c r="M29" s="2"/>
      <c r="N29" s="2"/>
      <c r="O29" s="2"/>
      <c r="P29" s="2"/>
      <c r="Q29" s="2"/>
      <c r="R29" s="2"/>
      <c r="S29" s="2"/>
      <c r="T29" s="2"/>
      <c r="U29" s="2"/>
      <c r="V29" s="2"/>
      <c r="W29" s="2"/>
      <c r="X29" s="2"/>
      <c r="Y29" s="2"/>
    </row>
    <row r="30" spans="1:25" ht="12.75" x14ac:dyDescent="0.2">
      <c r="A30" s="12">
        <v>9</v>
      </c>
      <c r="B30" s="11" t="s">
        <v>33</v>
      </c>
      <c r="C30" s="11" t="s">
        <v>48</v>
      </c>
      <c r="D30" s="8" t="s">
        <v>49</v>
      </c>
      <c r="E30" s="8" t="s">
        <v>50</v>
      </c>
      <c r="F30" s="13" t="s">
        <v>47</v>
      </c>
      <c r="G30" s="15">
        <f>112/176</f>
        <v>0.63636363636363635</v>
      </c>
      <c r="H30" s="2"/>
      <c r="I30" s="2"/>
      <c r="J30" s="2"/>
      <c r="K30" s="2"/>
      <c r="L30" s="2"/>
      <c r="M30" s="2"/>
      <c r="N30" s="2"/>
      <c r="O30" s="2"/>
      <c r="P30" s="2"/>
      <c r="Q30" s="2"/>
      <c r="R30" s="2"/>
      <c r="S30" s="2"/>
      <c r="T30" s="2"/>
      <c r="U30" s="2"/>
      <c r="V30" s="2"/>
      <c r="W30" s="2"/>
      <c r="X30" s="2"/>
      <c r="Y30" s="2"/>
    </row>
    <row r="31" spans="1:25" ht="12.75" x14ac:dyDescent="0.2">
      <c r="A31" s="12">
        <v>10</v>
      </c>
      <c r="B31" s="11" t="s">
        <v>33</v>
      </c>
      <c r="C31" s="11" t="s">
        <v>51</v>
      </c>
      <c r="D31" s="8" t="s">
        <v>52</v>
      </c>
      <c r="E31" s="8" t="s">
        <v>53</v>
      </c>
      <c r="F31" s="13" t="s">
        <v>47</v>
      </c>
      <c r="G31" s="15">
        <f>168/176</f>
        <v>0.95454545454545459</v>
      </c>
      <c r="H31" s="2"/>
      <c r="I31" s="2"/>
      <c r="J31" s="2"/>
      <c r="K31" s="2"/>
      <c r="L31" s="2"/>
      <c r="M31" s="2"/>
      <c r="N31" s="2"/>
      <c r="O31" s="2"/>
      <c r="P31" s="2"/>
      <c r="Q31" s="2"/>
      <c r="R31" s="2"/>
      <c r="S31" s="2"/>
      <c r="T31" s="2"/>
      <c r="U31" s="2"/>
      <c r="V31" s="2"/>
      <c r="W31" s="2"/>
      <c r="X31" s="2"/>
      <c r="Y31" s="2"/>
    </row>
    <row r="32" spans="1:25" ht="12.75" x14ac:dyDescent="0.2">
      <c r="A32" s="12">
        <v>11</v>
      </c>
      <c r="B32" s="11" t="s">
        <v>33</v>
      </c>
      <c r="C32" s="11" t="s">
        <v>54</v>
      </c>
      <c r="D32" s="8" t="s">
        <v>55</v>
      </c>
      <c r="E32" s="8" t="s">
        <v>56</v>
      </c>
      <c r="F32" s="13" t="s">
        <v>47</v>
      </c>
      <c r="G32" s="15">
        <f>28/176</f>
        <v>0.15909090909090909</v>
      </c>
      <c r="H32" s="2"/>
      <c r="I32" s="2"/>
      <c r="J32" s="2"/>
      <c r="K32" s="2"/>
      <c r="L32" s="2"/>
      <c r="M32" s="2"/>
      <c r="N32" s="2"/>
      <c r="O32" s="2"/>
      <c r="P32" s="2"/>
      <c r="Q32" s="2"/>
      <c r="R32" s="2"/>
      <c r="S32" s="2"/>
      <c r="T32" s="2"/>
      <c r="U32" s="2"/>
      <c r="V32" s="2"/>
      <c r="W32" s="2"/>
      <c r="X32" s="2"/>
      <c r="Y32" s="2"/>
    </row>
    <row r="33" spans="1:25" ht="22.5" x14ac:dyDescent="0.2">
      <c r="A33" s="12">
        <v>12</v>
      </c>
      <c r="B33" s="11" t="s">
        <v>33</v>
      </c>
      <c r="C33" s="11" t="s">
        <v>48</v>
      </c>
      <c r="D33" s="8" t="s">
        <v>57</v>
      </c>
      <c r="E33" s="8" t="s">
        <v>58</v>
      </c>
      <c r="F33" s="13" t="s">
        <v>47</v>
      </c>
      <c r="G33" s="15">
        <f t="shared" ref="G33:G34" si="2">72/176</f>
        <v>0.40909090909090912</v>
      </c>
      <c r="H33" s="2"/>
      <c r="I33" s="2"/>
      <c r="J33" s="2"/>
      <c r="K33" s="2"/>
      <c r="L33" s="2"/>
      <c r="M33" s="2"/>
      <c r="N33" s="2"/>
      <c r="O33" s="2"/>
      <c r="P33" s="2"/>
      <c r="Q33" s="2"/>
      <c r="R33" s="2"/>
      <c r="S33" s="2"/>
      <c r="T33" s="2"/>
      <c r="U33" s="2"/>
      <c r="V33" s="2"/>
      <c r="W33" s="2"/>
      <c r="X33" s="2"/>
      <c r="Y33" s="2"/>
    </row>
    <row r="34" spans="1:25" ht="22.5" x14ac:dyDescent="0.2">
      <c r="A34" s="12">
        <v>13</v>
      </c>
      <c r="B34" s="11" t="s">
        <v>33</v>
      </c>
      <c r="C34" s="11" t="s">
        <v>51</v>
      </c>
      <c r="D34" s="8" t="s">
        <v>59</v>
      </c>
      <c r="E34" s="8" t="s">
        <v>58</v>
      </c>
      <c r="F34" s="13" t="s">
        <v>47</v>
      </c>
      <c r="G34" s="15">
        <f t="shared" si="2"/>
        <v>0.40909090909090912</v>
      </c>
      <c r="H34" s="2"/>
      <c r="I34" s="2"/>
      <c r="J34" s="2"/>
      <c r="K34" s="2"/>
      <c r="L34" s="2"/>
      <c r="M34" s="2"/>
      <c r="N34" s="2"/>
      <c r="O34" s="2"/>
      <c r="P34" s="2"/>
      <c r="Q34" s="2"/>
      <c r="R34" s="2"/>
      <c r="S34" s="2"/>
      <c r="T34" s="2"/>
      <c r="U34" s="2"/>
      <c r="V34" s="2"/>
      <c r="W34" s="2"/>
      <c r="X34" s="2"/>
      <c r="Y34" s="2"/>
    </row>
    <row r="35" spans="1:25" ht="12.75" x14ac:dyDescent="0.2">
      <c r="A35" s="12">
        <v>14</v>
      </c>
      <c r="B35" s="11" t="s">
        <v>33</v>
      </c>
      <c r="C35" s="11" t="s">
        <v>60</v>
      </c>
      <c r="D35" s="8" t="s">
        <v>61</v>
      </c>
      <c r="E35" s="8" t="s">
        <v>62</v>
      </c>
      <c r="F35" s="13" t="s">
        <v>47</v>
      </c>
      <c r="G35" s="15">
        <f>49/176</f>
        <v>0.27840909090909088</v>
      </c>
      <c r="H35" s="2"/>
      <c r="I35" s="2"/>
      <c r="J35" s="2"/>
      <c r="K35" s="2"/>
      <c r="L35" s="2"/>
      <c r="M35" s="2"/>
      <c r="N35" s="2"/>
      <c r="O35" s="2"/>
      <c r="P35" s="2"/>
      <c r="Q35" s="2"/>
      <c r="R35" s="2"/>
      <c r="S35" s="2"/>
      <c r="T35" s="2"/>
      <c r="U35" s="2"/>
      <c r="V35" s="2"/>
      <c r="W35" s="2"/>
      <c r="X35" s="2"/>
      <c r="Y35" s="2"/>
    </row>
    <row r="36" spans="1:25" ht="12.75" customHeight="1" x14ac:dyDescent="0.2">
      <c r="A36" s="70" t="s">
        <v>63</v>
      </c>
      <c r="B36" s="71"/>
      <c r="C36" s="71"/>
      <c r="D36" s="71"/>
      <c r="E36" s="71"/>
      <c r="F36" s="71"/>
      <c r="G36" s="72"/>
      <c r="H36" s="2"/>
      <c r="I36" s="2"/>
      <c r="J36" s="2"/>
      <c r="K36" s="2"/>
      <c r="L36" s="2"/>
      <c r="M36" s="2"/>
      <c r="N36" s="2"/>
      <c r="O36" s="2"/>
      <c r="P36" s="2"/>
      <c r="Q36" s="2"/>
      <c r="R36" s="2"/>
      <c r="S36" s="2"/>
      <c r="T36" s="2"/>
      <c r="U36" s="2"/>
      <c r="V36" s="2"/>
      <c r="W36" s="2"/>
      <c r="X36" s="2"/>
      <c r="Y36" s="2"/>
    </row>
    <row r="37" spans="1:25"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row>
    <row r="38" spans="1:25" ht="12.75" customHeight="1" x14ac:dyDescent="0.2">
      <c r="A38" s="75" t="s">
        <v>64</v>
      </c>
      <c r="B38" s="59"/>
      <c r="C38" s="59"/>
      <c r="D38" s="59"/>
      <c r="E38" s="59"/>
      <c r="F38" s="59"/>
      <c r="G38" s="59"/>
      <c r="H38" s="2"/>
      <c r="I38" s="2"/>
      <c r="J38" s="2"/>
      <c r="K38" s="2"/>
      <c r="L38" s="2"/>
      <c r="M38" s="2"/>
      <c r="N38" s="2"/>
      <c r="O38" s="2"/>
      <c r="P38" s="2"/>
      <c r="Q38" s="2"/>
      <c r="R38" s="2"/>
      <c r="S38" s="2"/>
      <c r="T38" s="2"/>
      <c r="U38" s="2"/>
      <c r="V38" s="2"/>
      <c r="W38" s="2"/>
      <c r="X38" s="2"/>
      <c r="Y38" s="2"/>
    </row>
    <row r="39" spans="1:25"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row>
    <row r="40" spans="1:25"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row>
    <row r="41" spans="1:25"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row>
    <row r="42" spans="1:25"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row>
    <row r="43" spans="1:25"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row>
    <row r="44" spans="1:25"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row>
    <row r="45" spans="1:25"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row>
    <row r="46" spans="1:25"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row>
    <row r="47" spans="1:25"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row>
    <row r="48" spans="1:25"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row>
    <row r="49" spans="1:25"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row>
    <row r="50" spans="1:25"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row>
    <row r="51" spans="1:25"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row>
    <row r="52" spans="1:25"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row>
    <row r="53" spans="1:25"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row>
    <row r="54" spans="1:25"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row>
    <row r="55" spans="1:25"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row>
    <row r="56" spans="1:25"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row>
    <row r="57" spans="1:25"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row>
    <row r="58" spans="1:25"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row>
    <row r="59" spans="1:25"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row>
    <row r="60" spans="1:25"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row>
    <row r="61" spans="1:25"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row>
    <row r="62" spans="1:25"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row>
    <row r="63" spans="1:25"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row>
    <row r="64" spans="1:25"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row>
    <row r="65" spans="1:25"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row>
    <row r="66" spans="1:25"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row>
    <row r="67" spans="1:25"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row>
    <row r="68" spans="1:25"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row>
    <row r="69" spans="1:25"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row>
    <row r="70" spans="1:25"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row>
    <row r="71" spans="1:25"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row>
    <row r="72" spans="1:25"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row>
    <row r="73" spans="1:25"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row>
    <row r="74" spans="1:25"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row>
    <row r="75" spans="1:25"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row>
    <row r="76" spans="1:25"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row>
    <row r="77" spans="1:25"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row>
    <row r="78" spans="1:25"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row>
    <row r="79" spans="1:25"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row>
    <row r="80" spans="1:25"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row>
    <row r="81" spans="1:25"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row>
    <row r="82" spans="1:25"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row>
    <row r="83" spans="1:25"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row>
    <row r="84" spans="1:25"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row>
    <row r="85" spans="1:25"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row>
    <row r="86" spans="1:25"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row>
    <row r="87" spans="1:25"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row>
    <row r="88" spans="1:25"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row>
    <row r="89" spans="1:25"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row>
    <row r="90" spans="1:25"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row>
    <row r="91" spans="1:25"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row>
    <row r="92" spans="1:25"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row>
    <row r="93" spans="1:25"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row>
    <row r="94" spans="1:25"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row>
    <row r="95" spans="1:25"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row>
    <row r="96" spans="1:25"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sheetData>
  <mergeCells count="20">
    <mergeCell ref="A27:G27"/>
    <mergeCell ref="A36:G36"/>
    <mergeCell ref="A38:G38"/>
    <mergeCell ref="A8:G8"/>
    <mergeCell ref="A10:A14"/>
    <mergeCell ref="B10:B14"/>
    <mergeCell ref="C10:C14"/>
    <mergeCell ref="D10:D14"/>
    <mergeCell ref="F10:F14"/>
    <mergeCell ref="G10:G14"/>
    <mergeCell ref="A6:G6"/>
    <mergeCell ref="A7:G7"/>
    <mergeCell ref="A18:G18"/>
    <mergeCell ref="A20:G20"/>
    <mergeCell ref="A25:G25"/>
    <mergeCell ref="A1:G1"/>
    <mergeCell ref="A2:G2"/>
    <mergeCell ref="A3:G3"/>
    <mergeCell ref="A4:G4"/>
    <mergeCell ref="A5:G5"/>
  </mergeCells>
  <printOptions horizontalCentered="1"/>
  <pageMargins left="0.51181102362204722" right="0.51181102362204722" top="0.78740157480314965" bottom="0.78740157480314965" header="0" footer="0"/>
  <pageSetup paperSize="9" scale="66" fitToHeight="0" orientation="landscape" r:id="rId1"/>
  <colBreaks count="1" manualBreakCount="1">
    <brk id="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07"/>
  <sheetViews>
    <sheetView workbookViewId="0">
      <selection sqref="A1:G1"/>
    </sheetView>
  </sheetViews>
  <sheetFormatPr defaultColWidth="14.42578125" defaultRowHeight="15" customHeight="1" x14ac:dyDescent="0.2"/>
  <cols>
    <col min="1" max="1" width="7.85546875" customWidth="1"/>
    <col min="2" max="2" width="8.28515625" customWidth="1"/>
    <col min="3" max="3" width="63.140625" customWidth="1"/>
    <col min="4" max="4" width="50.42578125" customWidth="1"/>
    <col min="5" max="5" width="7.140625" customWidth="1"/>
    <col min="6" max="6" width="9.5703125" customWidth="1"/>
    <col min="7" max="7" width="10" customWidth="1"/>
    <col min="8" max="8" width="12.140625" customWidth="1"/>
    <col min="9" max="9" width="9.140625" customWidth="1"/>
    <col min="10" max="10" width="14.28515625" customWidth="1"/>
    <col min="11" max="26" width="8.7109375" customWidth="1"/>
  </cols>
  <sheetData>
    <row r="1" spans="1:26" ht="69" customHeight="1" x14ac:dyDescent="0.2">
      <c r="A1" s="58"/>
      <c r="B1" s="59"/>
      <c r="C1" s="59"/>
      <c r="D1" s="59"/>
      <c r="E1" s="59"/>
      <c r="F1" s="59"/>
      <c r="G1" s="59"/>
      <c r="H1" s="1"/>
      <c r="I1" s="2"/>
      <c r="J1" s="2"/>
      <c r="K1" s="2"/>
      <c r="L1" s="2"/>
      <c r="M1" s="2"/>
      <c r="N1" s="2"/>
      <c r="O1" s="2"/>
      <c r="P1" s="2"/>
      <c r="Q1" s="2"/>
      <c r="R1" s="2"/>
      <c r="S1" s="2"/>
      <c r="T1" s="2"/>
      <c r="U1" s="2"/>
      <c r="V1" s="2"/>
      <c r="W1" s="2"/>
      <c r="X1" s="2"/>
      <c r="Y1" s="2"/>
      <c r="Z1" s="2"/>
    </row>
    <row r="2" spans="1:26" ht="12.75" customHeight="1" x14ac:dyDescent="0.2">
      <c r="A2" s="60" t="s">
        <v>0</v>
      </c>
      <c r="B2" s="59"/>
      <c r="C2" s="59"/>
      <c r="D2" s="59"/>
      <c r="E2" s="59"/>
      <c r="F2" s="59"/>
      <c r="G2" s="59"/>
      <c r="H2" s="3"/>
      <c r="I2" s="2"/>
      <c r="J2" s="2"/>
      <c r="K2" s="2"/>
      <c r="L2" s="2"/>
      <c r="M2" s="2"/>
      <c r="N2" s="2"/>
      <c r="O2" s="2"/>
      <c r="P2" s="2"/>
      <c r="Q2" s="2"/>
      <c r="R2" s="2"/>
      <c r="S2" s="2"/>
      <c r="T2" s="2"/>
      <c r="U2" s="2"/>
      <c r="V2" s="2"/>
      <c r="W2" s="2"/>
      <c r="X2" s="2"/>
      <c r="Y2" s="2"/>
      <c r="Z2" s="2"/>
    </row>
    <row r="3" spans="1:26" ht="12.75" customHeight="1" x14ac:dyDescent="0.2">
      <c r="A3" s="61" t="s">
        <v>1</v>
      </c>
      <c r="B3" s="59"/>
      <c r="C3" s="59"/>
      <c r="D3" s="59"/>
      <c r="E3" s="59"/>
      <c r="F3" s="59"/>
      <c r="G3" s="59"/>
      <c r="H3" s="4"/>
      <c r="I3" s="2"/>
      <c r="J3" s="2"/>
      <c r="K3" s="2"/>
      <c r="L3" s="2"/>
      <c r="M3" s="2"/>
      <c r="N3" s="2"/>
      <c r="O3" s="2"/>
      <c r="P3" s="2"/>
      <c r="Q3" s="2"/>
      <c r="R3" s="2"/>
      <c r="S3" s="2"/>
      <c r="T3" s="2"/>
      <c r="U3" s="2"/>
      <c r="V3" s="2"/>
      <c r="W3" s="2"/>
      <c r="X3" s="2"/>
      <c r="Y3" s="2"/>
      <c r="Z3" s="2"/>
    </row>
    <row r="4" spans="1:26" ht="12.75" customHeight="1" x14ac:dyDescent="0.2">
      <c r="A4" s="62" t="s">
        <v>2</v>
      </c>
      <c r="B4" s="59"/>
      <c r="C4" s="59"/>
      <c r="D4" s="59"/>
      <c r="E4" s="59"/>
      <c r="F4" s="59"/>
      <c r="G4" s="59"/>
      <c r="H4" s="5"/>
      <c r="I4" s="2"/>
      <c r="J4" s="2"/>
      <c r="K4" s="2"/>
      <c r="L4" s="2"/>
      <c r="M4" s="2"/>
      <c r="N4" s="2"/>
      <c r="O4" s="2"/>
      <c r="P4" s="2"/>
      <c r="Q4" s="2"/>
      <c r="R4" s="2"/>
      <c r="S4" s="2"/>
      <c r="T4" s="2"/>
      <c r="U4" s="2"/>
      <c r="V4" s="2"/>
      <c r="W4" s="2"/>
      <c r="X4" s="2"/>
      <c r="Y4" s="2"/>
      <c r="Z4" s="2"/>
    </row>
    <row r="5" spans="1:26" ht="13.5" customHeight="1" x14ac:dyDescent="0.2">
      <c r="A5" s="63" t="s">
        <v>3</v>
      </c>
      <c r="B5" s="64"/>
      <c r="C5" s="64"/>
      <c r="D5" s="64"/>
      <c r="E5" s="64"/>
      <c r="F5" s="64"/>
      <c r="G5" s="64"/>
      <c r="H5" s="16"/>
      <c r="I5" s="2"/>
      <c r="J5" s="2"/>
      <c r="K5" s="2"/>
      <c r="L5" s="2"/>
      <c r="M5" s="2"/>
      <c r="N5" s="2"/>
      <c r="O5" s="2"/>
      <c r="P5" s="2"/>
      <c r="Q5" s="2"/>
      <c r="R5" s="2"/>
      <c r="S5" s="2"/>
      <c r="T5" s="2"/>
      <c r="U5" s="2"/>
      <c r="V5" s="2"/>
      <c r="W5" s="2"/>
      <c r="X5" s="2"/>
      <c r="Y5" s="2"/>
      <c r="Z5" s="2"/>
    </row>
    <row r="6" spans="1:26" x14ac:dyDescent="0.25">
      <c r="A6" s="65" t="s">
        <v>65</v>
      </c>
      <c r="B6" s="66"/>
      <c r="C6" s="66"/>
      <c r="D6" s="66"/>
      <c r="E6" s="66"/>
      <c r="F6" s="66"/>
      <c r="G6" s="67"/>
      <c r="H6" s="17"/>
      <c r="I6" s="2"/>
      <c r="J6" s="2"/>
      <c r="K6" s="2"/>
      <c r="L6" s="2"/>
      <c r="M6" s="2"/>
      <c r="N6" s="2"/>
      <c r="O6" s="2"/>
      <c r="P6" s="2"/>
      <c r="Q6" s="2"/>
      <c r="R6" s="2"/>
      <c r="S6" s="2"/>
      <c r="T6" s="2"/>
      <c r="U6" s="2"/>
      <c r="V6" s="2"/>
      <c r="W6" s="2"/>
      <c r="X6" s="2"/>
      <c r="Y6" s="2"/>
      <c r="Z6" s="2"/>
    </row>
    <row r="7" spans="1:26" ht="12.75" customHeight="1" x14ac:dyDescent="0.2">
      <c r="A7" s="18"/>
      <c r="B7" s="18"/>
      <c r="C7" s="18"/>
      <c r="D7" s="18"/>
      <c r="E7" s="18"/>
      <c r="F7" s="18"/>
      <c r="G7" s="18"/>
      <c r="H7" s="18"/>
      <c r="I7" s="2"/>
      <c r="J7" s="2"/>
      <c r="K7" s="2"/>
      <c r="L7" s="2"/>
      <c r="M7" s="2"/>
      <c r="N7" s="2"/>
      <c r="O7" s="2"/>
      <c r="P7" s="2"/>
      <c r="Q7" s="2"/>
      <c r="R7" s="2"/>
      <c r="S7" s="2"/>
      <c r="T7" s="2"/>
      <c r="U7" s="2"/>
      <c r="V7" s="2"/>
      <c r="W7" s="2"/>
      <c r="X7" s="2"/>
      <c r="Y7" s="2"/>
      <c r="Z7" s="2"/>
    </row>
    <row r="8" spans="1:26" ht="12.75" customHeight="1" x14ac:dyDescent="0.2">
      <c r="A8" s="19" t="s">
        <v>6</v>
      </c>
      <c r="B8" s="19" t="s">
        <v>8</v>
      </c>
      <c r="C8" s="20" t="s">
        <v>9</v>
      </c>
      <c r="D8" s="19" t="s">
        <v>66</v>
      </c>
      <c r="E8" s="19" t="s">
        <v>10</v>
      </c>
      <c r="F8" s="19" t="s">
        <v>67</v>
      </c>
      <c r="G8" s="20" t="s">
        <v>68</v>
      </c>
      <c r="H8" s="2"/>
      <c r="I8" s="2"/>
      <c r="J8" s="2"/>
      <c r="K8" s="2"/>
      <c r="L8" s="2"/>
      <c r="M8" s="2"/>
      <c r="N8" s="2"/>
      <c r="O8" s="2"/>
      <c r="P8" s="2"/>
      <c r="Q8" s="2"/>
      <c r="R8" s="2"/>
      <c r="S8" s="2"/>
      <c r="T8" s="2"/>
      <c r="U8" s="2"/>
      <c r="V8" s="2"/>
      <c r="W8" s="2"/>
      <c r="X8" s="2"/>
      <c r="Y8" s="2"/>
      <c r="Z8" s="2"/>
    </row>
    <row r="9" spans="1:26" ht="12.75" x14ac:dyDescent="0.2">
      <c r="A9" s="76">
        <v>1</v>
      </c>
      <c r="B9" s="76" t="s">
        <v>13</v>
      </c>
      <c r="C9" s="80" t="s">
        <v>14</v>
      </c>
      <c r="D9" s="21" t="s">
        <v>69</v>
      </c>
      <c r="E9" s="13" t="s">
        <v>16</v>
      </c>
      <c r="F9" s="22">
        <v>3868.79</v>
      </c>
      <c r="G9" s="82">
        <f>SUM(F9:F11)/3</f>
        <v>3826.3700000000003</v>
      </c>
      <c r="H9" s="2"/>
      <c r="I9" s="2"/>
      <c r="J9" s="2"/>
      <c r="K9" s="2"/>
      <c r="L9" s="2"/>
      <c r="M9" s="2"/>
      <c r="N9" s="2"/>
      <c r="O9" s="2"/>
      <c r="P9" s="2"/>
      <c r="Q9" s="2"/>
      <c r="R9" s="2"/>
      <c r="S9" s="2"/>
      <c r="T9" s="2"/>
      <c r="U9" s="2"/>
      <c r="V9" s="2"/>
      <c r="W9" s="2"/>
      <c r="X9" s="2"/>
      <c r="Y9" s="2"/>
      <c r="Z9" s="2"/>
    </row>
    <row r="10" spans="1:26" ht="12.75" x14ac:dyDescent="0.2">
      <c r="A10" s="77"/>
      <c r="B10" s="77"/>
      <c r="C10" s="77"/>
      <c r="D10" s="21" t="s">
        <v>70</v>
      </c>
      <c r="E10" s="13" t="s">
        <v>16</v>
      </c>
      <c r="F10" s="22">
        <v>4046.96</v>
      </c>
      <c r="G10" s="77"/>
      <c r="H10" s="2"/>
      <c r="I10" s="2"/>
      <c r="J10" s="2"/>
      <c r="K10" s="2"/>
      <c r="L10" s="2"/>
      <c r="M10" s="2"/>
      <c r="N10" s="2"/>
      <c r="O10" s="2"/>
      <c r="P10" s="2"/>
      <c r="Q10" s="2"/>
      <c r="R10" s="2"/>
      <c r="S10" s="2"/>
      <c r="T10" s="2"/>
      <c r="U10" s="2"/>
      <c r="V10" s="2"/>
      <c r="W10" s="2"/>
      <c r="X10" s="2"/>
      <c r="Y10" s="2"/>
      <c r="Z10" s="2"/>
    </row>
    <row r="11" spans="1:26" ht="12.75" x14ac:dyDescent="0.2">
      <c r="A11" s="78"/>
      <c r="B11" s="78"/>
      <c r="C11" s="78"/>
      <c r="D11" s="21" t="s">
        <v>71</v>
      </c>
      <c r="E11" s="13" t="s">
        <v>16</v>
      </c>
      <c r="F11" s="22">
        <v>3563.36</v>
      </c>
      <c r="G11" s="78"/>
      <c r="H11" s="2"/>
      <c r="I11" s="2"/>
      <c r="J11" s="2"/>
      <c r="K11" s="2"/>
      <c r="L11" s="2"/>
      <c r="M11" s="2"/>
      <c r="N11" s="2"/>
      <c r="O11" s="2"/>
      <c r="P11" s="2"/>
      <c r="Q11" s="2"/>
      <c r="R11" s="2"/>
      <c r="S11" s="2"/>
      <c r="T11" s="2"/>
      <c r="U11" s="2"/>
      <c r="V11" s="2"/>
      <c r="W11" s="2"/>
      <c r="X11" s="2"/>
      <c r="Y11" s="2"/>
      <c r="Z11" s="2"/>
    </row>
    <row r="12" spans="1:26" ht="12.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39.75" customHeight="1" x14ac:dyDescent="0.2">
      <c r="A13" s="76">
        <v>2</v>
      </c>
      <c r="B13" s="76" t="s">
        <v>21</v>
      </c>
      <c r="C13" s="80" t="s">
        <v>22</v>
      </c>
      <c r="D13" s="21" t="s">
        <v>69</v>
      </c>
      <c r="E13" s="13" t="s">
        <v>16</v>
      </c>
      <c r="F13" s="22">
        <v>2915.96</v>
      </c>
      <c r="G13" s="82">
        <f>SUM(F13:F15)/3</f>
        <v>2883.9900000000002</v>
      </c>
      <c r="H13" s="2"/>
      <c r="I13" s="2"/>
      <c r="J13" s="2"/>
      <c r="K13" s="2"/>
      <c r="L13" s="2"/>
      <c r="M13" s="2"/>
      <c r="N13" s="2"/>
      <c r="O13" s="2"/>
      <c r="P13" s="2"/>
      <c r="Q13" s="2"/>
      <c r="R13" s="2"/>
      <c r="S13" s="2"/>
      <c r="T13" s="2"/>
      <c r="U13" s="2"/>
      <c r="V13" s="2"/>
      <c r="W13" s="2"/>
      <c r="X13" s="2"/>
      <c r="Y13" s="2"/>
      <c r="Z13" s="2"/>
    </row>
    <row r="14" spans="1:26" ht="39.75" customHeight="1" x14ac:dyDescent="0.2">
      <c r="A14" s="77"/>
      <c r="B14" s="77"/>
      <c r="C14" s="77"/>
      <c r="D14" s="21" t="s">
        <v>70</v>
      </c>
      <c r="E14" s="13" t="s">
        <v>16</v>
      </c>
      <c r="F14" s="22">
        <v>3050.25</v>
      </c>
      <c r="G14" s="77"/>
      <c r="H14" s="2"/>
      <c r="I14" s="2"/>
      <c r="J14" s="2"/>
      <c r="K14" s="2"/>
      <c r="L14" s="2"/>
      <c r="M14" s="2"/>
      <c r="N14" s="2"/>
      <c r="O14" s="2"/>
      <c r="P14" s="2"/>
      <c r="Q14" s="2"/>
      <c r="R14" s="2"/>
      <c r="S14" s="2"/>
      <c r="T14" s="2"/>
      <c r="U14" s="2"/>
      <c r="V14" s="2"/>
      <c r="W14" s="2"/>
      <c r="X14" s="2"/>
      <c r="Y14" s="2"/>
      <c r="Z14" s="2"/>
    </row>
    <row r="15" spans="1:26" ht="39.75" customHeight="1" x14ac:dyDescent="0.2">
      <c r="A15" s="78"/>
      <c r="B15" s="78"/>
      <c r="C15" s="78"/>
      <c r="D15" s="21" t="s">
        <v>71</v>
      </c>
      <c r="E15" s="13" t="s">
        <v>16</v>
      </c>
      <c r="F15" s="22">
        <v>2685.76</v>
      </c>
      <c r="G15" s="78"/>
      <c r="H15" s="2"/>
      <c r="I15" s="2"/>
      <c r="J15" s="2"/>
      <c r="K15" s="2"/>
      <c r="L15" s="2"/>
      <c r="M15" s="2"/>
      <c r="N15" s="2"/>
      <c r="O15" s="2"/>
      <c r="P15" s="2"/>
      <c r="Q15" s="2"/>
      <c r="R15" s="2"/>
      <c r="S15" s="2"/>
      <c r="T15" s="2"/>
      <c r="U15" s="2"/>
      <c r="V15" s="2"/>
      <c r="W15" s="2"/>
      <c r="X15" s="2"/>
      <c r="Y15" s="2"/>
      <c r="Z15" s="2"/>
    </row>
    <row r="16" spans="1:26" ht="12.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x14ac:dyDescent="0.2">
      <c r="A17" s="76">
        <v>3</v>
      </c>
      <c r="B17" s="76" t="s">
        <v>24</v>
      </c>
      <c r="C17" s="80" t="s">
        <v>25</v>
      </c>
      <c r="D17" s="21" t="s">
        <v>69</v>
      </c>
      <c r="E17" s="13" t="s">
        <v>16</v>
      </c>
      <c r="F17" s="22">
        <v>2207.38</v>
      </c>
      <c r="G17" s="82">
        <f>SUM(F17:F19)/3</f>
        <v>2183.1799999999998</v>
      </c>
      <c r="H17" s="2"/>
      <c r="I17" s="2"/>
      <c r="J17" s="2"/>
      <c r="K17" s="2"/>
      <c r="L17" s="2"/>
      <c r="M17" s="2"/>
      <c r="N17" s="2"/>
      <c r="O17" s="2"/>
      <c r="P17" s="2"/>
      <c r="Q17" s="2"/>
      <c r="R17" s="2"/>
      <c r="S17" s="2"/>
      <c r="T17" s="2"/>
      <c r="U17" s="2"/>
      <c r="V17" s="2"/>
      <c r="W17" s="2"/>
      <c r="X17" s="2"/>
      <c r="Y17" s="2"/>
      <c r="Z17" s="2"/>
    </row>
    <row r="18" spans="1:26" ht="12.75" x14ac:dyDescent="0.2">
      <c r="A18" s="77"/>
      <c r="B18" s="77"/>
      <c r="C18" s="77"/>
      <c r="D18" s="21" t="s">
        <v>70</v>
      </c>
      <c r="E18" s="13" t="s">
        <v>16</v>
      </c>
      <c r="F18" s="22">
        <v>2309.04</v>
      </c>
      <c r="G18" s="77"/>
      <c r="H18" s="2"/>
      <c r="I18" s="2"/>
      <c r="J18" s="2"/>
      <c r="K18" s="2"/>
      <c r="L18" s="2"/>
      <c r="M18" s="2"/>
      <c r="N18" s="2"/>
      <c r="O18" s="2"/>
      <c r="P18" s="2"/>
      <c r="Q18" s="2"/>
      <c r="R18" s="2"/>
      <c r="S18" s="2"/>
      <c r="T18" s="2"/>
      <c r="U18" s="2"/>
      <c r="V18" s="2"/>
      <c r="W18" s="2"/>
      <c r="X18" s="2"/>
      <c r="Y18" s="2"/>
      <c r="Z18" s="2"/>
    </row>
    <row r="19" spans="1:26" ht="12.75" x14ac:dyDescent="0.2">
      <c r="A19" s="78"/>
      <c r="B19" s="78"/>
      <c r="C19" s="78"/>
      <c r="D19" s="21" t="s">
        <v>71</v>
      </c>
      <c r="E19" s="13" t="s">
        <v>16</v>
      </c>
      <c r="F19" s="22">
        <v>2033.12</v>
      </c>
      <c r="G19" s="78"/>
      <c r="H19" s="2"/>
      <c r="I19" s="2"/>
      <c r="J19" s="2"/>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sheetData>
  <mergeCells count="18">
    <mergeCell ref="A6:G6"/>
    <mergeCell ref="A9:A11"/>
    <mergeCell ref="A1:G1"/>
    <mergeCell ref="A2:G2"/>
    <mergeCell ref="A3:G3"/>
    <mergeCell ref="A4:G4"/>
    <mergeCell ref="A5:G5"/>
    <mergeCell ref="A17:A19"/>
    <mergeCell ref="B17:B19"/>
    <mergeCell ref="C17:C19"/>
    <mergeCell ref="G9:G11"/>
    <mergeCell ref="G13:G15"/>
    <mergeCell ref="G17:G19"/>
    <mergeCell ref="B9:B11"/>
    <mergeCell ref="C9:C11"/>
    <mergeCell ref="A13:A15"/>
    <mergeCell ref="B13:B15"/>
    <mergeCell ref="C13:C15"/>
  </mergeCells>
  <printOptions horizontalCentered="1"/>
  <pageMargins left="0.51181102362204722" right="0.51181102362204722" top="0.78740157480314965" bottom="0.78740157480314965" header="0" footer="0"/>
  <pageSetup paperSize="9"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862"/>
  <sheetViews>
    <sheetView workbookViewId="0">
      <selection activeCell="D19" sqref="D19"/>
    </sheetView>
  </sheetViews>
  <sheetFormatPr defaultColWidth="14.42578125" defaultRowHeight="15" customHeight="1" x14ac:dyDescent="0.2"/>
  <cols>
    <col min="1" max="1" width="9.5703125" customWidth="1"/>
    <col min="2" max="2" width="12.140625" customWidth="1"/>
    <col min="3" max="3" width="81.28515625" customWidth="1"/>
    <col min="4" max="4" width="13.140625" customWidth="1"/>
    <col min="5" max="5" width="9.5703125" customWidth="1"/>
    <col min="6" max="6" width="9.140625" customWidth="1"/>
    <col min="7" max="7" width="13.140625" customWidth="1"/>
    <col min="8" max="8" width="9.140625" customWidth="1"/>
    <col min="9" max="9" width="14.28515625" customWidth="1"/>
    <col min="10" max="25" width="8.7109375" customWidth="1"/>
  </cols>
  <sheetData>
    <row r="1" spans="1:25" ht="69" customHeight="1" x14ac:dyDescent="0.2">
      <c r="A1" s="58"/>
      <c r="B1" s="59"/>
      <c r="C1" s="59"/>
      <c r="D1" s="59"/>
      <c r="E1" s="59"/>
      <c r="F1" s="59"/>
      <c r="G1" s="59"/>
      <c r="H1" s="2"/>
      <c r="I1" s="2"/>
      <c r="J1" s="2"/>
      <c r="K1" s="2"/>
      <c r="L1" s="2"/>
      <c r="M1" s="2"/>
      <c r="N1" s="2"/>
      <c r="O1" s="2"/>
      <c r="P1" s="2"/>
      <c r="Q1" s="2"/>
      <c r="R1" s="2"/>
      <c r="S1" s="2"/>
      <c r="T1" s="2"/>
      <c r="U1" s="2"/>
      <c r="V1" s="2"/>
      <c r="W1" s="2"/>
      <c r="X1" s="2"/>
      <c r="Y1" s="2"/>
    </row>
    <row r="2" spans="1:25" ht="12.75" customHeight="1" x14ac:dyDescent="0.2">
      <c r="A2" s="60" t="s">
        <v>0</v>
      </c>
      <c r="B2" s="59"/>
      <c r="C2" s="59"/>
      <c r="D2" s="59"/>
      <c r="E2" s="59"/>
      <c r="F2" s="59"/>
      <c r="G2" s="59"/>
      <c r="H2" s="2"/>
      <c r="I2" s="2"/>
      <c r="J2" s="2"/>
      <c r="K2" s="2"/>
      <c r="L2" s="2"/>
      <c r="M2" s="2"/>
      <c r="N2" s="2"/>
      <c r="O2" s="2"/>
      <c r="P2" s="2"/>
      <c r="Q2" s="2"/>
      <c r="R2" s="2"/>
      <c r="S2" s="2"/>
      <c r="T2" s="2"/>
      <c r="U2" s="2"/>
      <c r="V2" s="2"/>
      <c r="W2" s="2"/>
      <c r="X2" s="2"/>
      <c r="Y2" s="2"/>
    </row>
    <row r="3" spans="1:25" ht="12.75" customHeight="1" x14ac:dyDescent="0.2">
      <c r="A3" s="61" t="s">
        <v>1</v>
      </c>
      <c r="B3" s="59"/>
      <c r="C3" s="59"/>
      <c r="D3" s="59"/>
      <c r="E3" s="59"/>
      <c r="F3" s="59"/>
      <c r="G3" s="59"/>
      <c r="H3" s="2"/>
      <c r="I3" s="2"/>
      <c r="J3" s="2"/>
      <c r="K3" s="2"/>
      <c r="L3" s="2"/>
      <c r="M3" s="2"/>
      <c r="N3" s="2"/>
      <c r="O3" s="2"/>
      <c r="P3" s="2"/>
      <c r="Q3" s="2"/>
      <c r="R3" s="2"/>
      <c r="S3" s="2"/>
      <c r="T3" s="2"/>
      <c r="U3" s="2"/>
      <c r="V3" s="2"/>
      <c r="W3" s="2"/>
      <c r="X3" s="2"/>
      <c r="Y3" s="2"/>
    </row>
    <row r="4" spans="1:25" ht="12.75" customHeight="1" x14ac:dyDescent="0.2">
      <c r="A4" s="62" t="s">
        <v>2</v>
      </c>
      <c r="B4" s="59"/>
      <c r="C4" s="59"/>
      <c r="D4" s="59"/>
      <c r="E4" s="59"/>
      <c r="F4" s="59"/>
      <c r="G4" s="59"/>
      <c r="H4" s="2"/>
      <c r="I4" s="2"/>
      <c r="J4" s="2"/>
      <c r="K4" s="2"/>
      <c r="L4" s="2"/>
      <c r="M4" s="2"/>
      <c r="N4" s="2"/>
      <c r="O4" s="2"/>
      <c r="P4" s="2"/>
      <c r="Q4" s="2"/>
      <c r="R4" s="2"/>
      <c r="S4" s="2"/>
      <c r="T4" s="2"/>
      <c r="U4" s="2"/>
      <c r="V4" s="2"/>
      <c r="W4" s="2"/>
      <c r="X4" s="2"/>
      <c r="Y4" s="2"/>
    </row>
    <row r="5" spans="1:25" ht="13.5" customHeight="1" x14ac:dyDescent="0.2">
      <c r="A5" s="63" t="s">
        <v>3</v>
      </c>
      <c r="B5" s="64"/>
      <c r="C5" s="64"/>
      <c r="D5" s="64"/>
      <c r="E5" s="64"/>
      <c r="F5" s="64"/>
      <c r="G5" s="64"/>
      <c r="H5" s="2"/>
      <c r="I5" s="2"/>
      <c r="J5" s="2"/>
      <c r="K5" s="2"/>
      <c r="L5" s="2"/>
      <c r="M5" s="2"/>
      <c r="N5" s="2"/>
      <c r="O5" s="2"/>
      <c r="P5" s="2"/>
      <c r="Q5" s="2"/>
      <c r="R5" s="2"/>
      <c r="S5" s="2"/>
      <c r="T5" s="2"/>
      <c r="U5" s="2"/>
      <c r="V5" s="2"/>
      <c r="W5" s="2"/>
      <c r="X5" s="2"/>
      <c r="Y5" s="2"/>
    </row>
    <row r="6" spans="1:25" ht="12.75" customHeight="1" x14ac:dyDescent="0.25">
      <c r="A6" s="65" t="s">
        <v>72</v>
      </c>
      <c r="B6" s="66"/>
      <c r="C6" s="66"/>
      <c r="D6" s="66"/>
      <c r="E6" s="66"/>
      <c r="F6" s="66"/>
      <c r="G6" s="67"/>
      <c r="H6" s="2"/>
      <c r="I6" s="2"/>
      <c r="J6" s="2"/>
      <c r="K6" s="2"/>
      <c r="L6" s="2"/>
      <c r="M6" s="2"/>
      <c r="N6" s="2"/>
      <c r="O6" s="2"/>
      <c r="P6" s="2"/>
      <c r="Q6" s="2"/>
      <c r="R6" s="2"/>
      <c r="S6" s="2"/>
      <c r="T6" s="2"/>
      <c r="U6" s="2"/>
      <c r="V6" s="2"/>
      <c r="W6" s="2"/>
      <c r="X6" s="2"/>
      <c r="Y6" s="2"/>
    </row>
    <row r="7" spans="1:25" ht="12.75" customHeight="1" x14ac:dyDescent="0.2">
      <c r="A7" s="23"/>
      <c r="B7" s="23"/>
      <c r="C7" s="23"/>
      <c r="D7" s="23"/>
      <c r="E7" s="23"/>
      <c r="F7" s="23"/>
      <c r="G7" s="23"/>
      <c r="H7" s="2"/>
      <c r="I7" s="2"/>
      <c r="J7" s="2"/>
      <c r="K7" s="2"/>
      <c r="L7" s="2"/>
      <c r="M7" s="2"/>
      <c r="N7" s="2"/>
      <c r="O7" s="2"/>
      <c r="P7" s="2"/>
      <c r="Q7" s="2"/>
      <c r="R7" s="2"/>
      <c r="S7" s="2"/>
      <c r="T7" s="2"/>
      <c r="U7" s="2"/>
      <c r="V7" s="2"/>
      <c r="W7" s="2"/>
      <c r="X7" s="2"/>
      <c r="Y7" s="2"/>
    </row>
    <row r="8" spans="1:25" ht="12.75" customHeight="1" x14ac:dyDescent="0.2">
      <c r="A8" s="83" t="s">
        <v>73</v>
      </c>
      <c r="B8" s="71"/>
      <c r="C8" s="72"/>
      <c r="D8" s="83" t="s">
        <v>74</v>
      </c>
      <c r="E8" s="71"/>
      <c r="F8" s="71"/>
      <c r="G8" s="72"/>
      <c r="H8" s="2"/>
      <c r="I8" s="2"/>
      <c r="J8" s="2"/>
      <c r="K8" s="2"/>
      <c r="L8" s="2"/>
      <c r="M8" s="2"/>
      <c r="N8" s="2"/>
      <c r="O8" s="2"/>
      <c r="P8" s="2"/>
      <c r="Q8" s="2"/>
      <c r="R8" s="2"/>
      <c r="S8" s="2"/>
      <c r="T8" s="2"/>
      <c r="U8" s="2"/>
      <c r="V8" s="2"/>
      <c r="W8" s="2"/>
      <c r="X8" s="2"/>
      <c r="Y8" s="2"/>
    </row>
    <row r="9" spans="1:25" ht="12.75" customHeight="1" x14ac:dyDescent="0.2">
      <c r="A9" s="83" t="s">
        <v>75</v>
      </c>
      <c r="B9" s="71"/>
      <c r="C9" s="72"/>
      <c r="D9" s="83" t="s">
        <v>76</v>
      </c>
      <c r="E9" s="71"/>
      <c r="F9" s="71"/>
      <c r="G9" s="72"/>
      <c r="H9" s="2"/>
      <c r="I9" s="2"/>
      <c r="J9" s="2"/>
      <c r="K9" s="2"/>
      <c r="L9" s="2"/>
      <c r="M9" s="2"/>
      <c r="N9" s="2"/>
      <c r="O9" s="2"/>
      <c r="P9" s="2"/>
      <c r="Q9" s="2"/>
      <c r="R9" s="2"/>
      <c r="S9" s="2"/>
      <c r="T9" s="2"/>
      <c r="U9" s="2"/>
      <c r="V9" s="2"/>
      <c r="W9" s="2"/>
      <c r="X9" s="2"/>
      <c r="Y9" s="2"/>
    </row>
    <row r="10" spans="1:25" ht="12.75" customHeight="1" x14ac:dyDescent="0.2">
      <c r="A10" s="83" t="s">
        <v>77</v>
      </c>
      <c r="B10" s="71"/>
      <c r="C10" s="72"/>
      <c r="D10" s="83" t="s">
        <v>78</v>
      </c>
      <c r="E10" s="72"/>
      <c r="F10" s="85" t="s">
        <v>79</v>
      </c>
      <c r="G10" s="72"/>
      <c r="H10" s="2"/>
      <c r="I10" s="2"/>
      <c r="J10" s="2"/>
      <c r="K10" s="2"/>
      <c r="L10" s="2"/>
      <c r="M10" s="2"/>
      <c r="N10" s="2"/>
      <c r="O10" s="2"/>
      <c r="P10" s="2"/>
      <c r="Q10" s="2"/>
      <c r="R10" s="2"/>
      <c r="S10" s="2"/>
      <c r="T10" s="2"/>
      <c r="U10" s="2"/>
      <c r="V10" s="2"/>
      <c r="W10" s="2"/>
      <c r="X10" s="2"/>
      <c r="Y10" s="2"/>
    </row>
    <row r="11" spans="1:25" ht="12.75" customHeight="1" x14ac:dyDescent="0.2">
      <c r="A11" s="83" t="s">
        <v>80</v>
      </c>
      <c r="B11" s="71"/>
      <c r="C11" s="72"/>
      <c r="D11" s="83" t="s">
        <v>81</v>
      </c>
      <c r="E11" s="71"/>
      <c r="F11" s="71"/>
      <c r="G11" s="72"/>
      <c r="H11" s="2"/>
      <c r="I11" s="2"/>
      <c r="J11" s="2"/>
      <c r="K11" s="2"/>
      <c r="L11" s="2"/>
      <c r="M11" s="2"/>
      <c r="N11" s="2"/>
      <c r="O11" s="2"/>
      <c r="P11" s="2"/>
      <c r="Q11" s="2"/>
      <c r="R11" s="2"/>
      <c r="S11" s="2"/>
      <c r="T11" s="2"/>
      <c r="U11" s="2"/>
      <c r="V11" s="2"/>
      <c r="W11" s="2"/>
      <c r="X11" s="2"/>
      <c r="Y11" s="2"/>
    </row>
    <row r="12" spans="1:25" ht="12.75" customHeight="1" x14ac:dyDescent="0.2">
      <c r="A12" s="24"/>
      <c r="B12" s="25"/>
      <c r="C12" s="24"/>
      <c r="D12" s="24"/>
      <c r="E12" s="24"/>
      <c r="F12" s="25"/>
      <c r="G12" s="25"/>
      <c r="H12" s="2"/>
      <c r="I12" s="2"/>
      <c r="J12" s="2"/>
      <c r="K12" s="2"/>
      <c r="L12" s="2"/>
      <c r="M12" s="2"/>
      <c r="N12" s="2"/>
      <c r="O12" s="2"/>
      <c r="P12" s="2"/>
      <c r="Q12" s="2"/>
      <c r="R12" s="2"/>
      <c r="S12" s="2"/>
      <c r="T12" s="2"/>
      <c r="U12" s="2"/>
      <c r="V12" s="2"/>
      <c r="W12" s="2"/>
      <c r="X12" s="2"/>
      <c r="Y12" s="2"/>
    </row>
    <row r="13" spans="1:25" ht="12.75" customHeight="1" x14ac:dyDescent="0.2">
      <c r="A13" s="6" t="s">
        <v>6</v>
      </c>
      <c r="B13" s="7" t="s">
        <v>8</v>
      </c>
      <c r="C13" s="6" t="s">
        <v>9</v>
      </c>
      <c r="D13" s="6" t="s">
        <v>10</v>
      </c>
      <c r="E13" s="6" t="s">
        <v>11</v>
      </c>
      <c r="F13" s="7" t="s">
        <v>82</v>
      </c>
      <c r="G13" s="7" t="s">
        <v>83</v>
      </c>
      <c r="H13" s="2"/>
      <c r="I13" s="2"/>
      <c r="J13" s="2"/>
      <c r="K13" s="2"/>
      <c r="L13" s="2"/>
      <c r="M13" s="2"/>
      <c r="N13" s="2"/>
      <c r="O13" s="2"/>
      <c r="P13" s="2"/>
      <c r="Q13" s="2"/>
      <c r="R13" s="2"/>
      <c r="S13" s="2"/>
      <c r="T13" s="2"/>
      <c r="U13" s="2"/>
      <c r="V13" s="2"/>
      <c r="W13" s="2"/>
      <c r="X13" s="2"/>
      <c r="Y13" s="2"/>
    </row>
    <row r="14" spans="1:25" ht="33.75" x14ac:dyDescent="0.2">
      <c r="A14" s="10">
        <v>1</v>
      </c>
      <c r="B14" s="12" t="s">
        <v>13</v>
      </c>
      <c r="C14" s="8" t="s">
        <v>14</v>
      </c>
      <c r="D14" s="13" t="s">
        <v>16</v>
      </c>
      <c r="E14" s="11">
        <v>5</v>
      </c>
      <c r="F14" s="26"/>
      <c r="G14" s="27"/>
      <c r="H14" s="2"/>
      <c r="I14" s="9"/>
      <c r="J14" s="2"/>
      <c r="K14" s="2"/>
      <c r="L14" s="2"/>
      <c r="M14" s="2"/>
      <c r="N14" s="2"/>
      <c r="O14" s="2"/>
      <c r="P14" s="2"/>
      <c r="Q14" s="2"/>
      <c r="R14" s="2"/>
      <c r="S14" s="2"/>
      <c r="T14" s="2"/>
      <c r="U14" s="2"/>
      <c r="V14" s="2"/>
      <c r="W14" s="2"/>
      <c r="X14" s="2"/>
      <c r="Y14" s="2"/>
    </row>
    <row r="15" spans="1:25" ht="90" x14ac:dyDescent="0.2">
      <c r="A15" s="10">
        <f t="shared" ref="A15:A16" si="0">A14+1</f>
        <v>2</v>
      </c>
      <c r="B15" s="12" t="s">
        <v>21</v>
      </c>
      <c r="C15" s="8" t="s">
        <v>22</v>
      </c>
      <c r="D15" s="13" t="s">
        <v>16</v>
      </c>
      <c r="E15" s="11">
        <v>5</v>
      </c>
      <c r="F15" s="26"/>
      <c r="G15" s="27"/>
      <c r="H15" s="2"/>
      <c r="I15" s="2"/>
      <c r="J15" s="2"/>
      <c r="K15" s="2"/>
      <c r="L15" s="2"/>
      <c r="M15" s="2"/>
      <c r="N15" s="2"/>
      <c r="O15" s="2"/>
      <c r="P15" s="2"/>
      <c r="Q15" s="2"/>
      <c r="R15" s="2"/>
      <c r="S15" s="2"/>
      <c r="T15" s="2"/>
      <c r="U15" s="2"/>
      <c r="V15" s="2"/>
      <c r="W15" s="2"/>
      <c r="X15" s="2"/>
      <c r="Y15" s="2"/>
    </row>
    <row r="16" spans="1:25" ht="33.75" x14ac:dyDescent="0.2">
      <c r="A16" s="10">
        <f t="shared" si="0"/>
        <v>3</v>
      </c>
      <c r="B16" s="12" t="s">
        <v>24</v>
      </c>
      <c r="C16" s="8" t="s">
        <v>25</v>
      </c>
      <c r="D16" s="13" t="s">
        <v>16</v>
      </c>
      <c r="E16" s="11">
        <v>5</v>
      </c>
      <c r="F16" s="26"/>
      <c r="G16" s="27"/>
      <c r="H16" s="2"/>
      <c r="I16" s="9"/>
      <c r="J16" s="2"/>
      <c r="K16" s="2"/>
      <c r="L16" s="2"/>
      <c r="M16" s="2"/>
      <c r="N16" s="2"/>
      <c r="O16" s="2"/>
      <c r="P16" s="2"/>
      <c r="Q16" s="2"/>
      <c r="R16" s="2"/>
      <c r="S16" s="2"/>
      <c r="T16" s="2"/>
      <c r="U16" s="2"/>
      <c r="V16" s="2"/>
      <c r="W16" s="2"/>
      <c r="X16" s="2"/>
      <c r="Y16" s="2"/>
    </row>
    <row r="17" spans="1:25" ht="12.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row>
    <row r="18" spans="1:25" ht="12.75" customHeight="1" x14ac:dyDescent="0.2">
      <c r="A18" s="84" t="s">
        <v>84</v>
      </c>
      <c r="B18" s="71"/>
      <c r="C18" s="71"/>
      <c r="D18" s="71"/>
      <c r="E18" s="71"/>
      <c r="F18" s="71"/>
      <c r="G18" s="28"/>
      <c r="H18" s="2"/>
      <c r="I18" s="2"/>
      <c r="J18" s="2"/>
      <c r="K18" s="2"/>
      <c r="L18" s="2"/>
      <c r="M18" s="2"/>
      <c r="N18" s="2"/>
      <c r="O18" s="2"/>
      <c r="P18" s="2"/>
      <c r="Q18" s="2"/>
      <c r="R18" s="2"/>
      <c r="S18" s="2"/>
      <c r="T18" s="2"/>
      <c r="U18" s="2"/>
      <c r="V18" s="2"/>
      <c r="W18" s="2"/>
      <c r="X18" s="2"/>
      <c r="Y18" s="2"/>
    </row>
    <row r="19" spans="1:25"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row>
    <row r="20" spans="1:25"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row>
    <row r="21" spans="1:25" ht="12.75" customHeight="1" x14ac:dyDescent="0.2">
      <c r="A21" s="2"/>
      <c r="B21" s="2"/>
      <c r="C21" s="2"/>
      <c r="D21" s="2"/>
      <c r="E21" s="2"/>
      <c r="F21" s="75" t="s">
        <v>85</v>
      </c>
      <c r="G21" s="59"/>
      <c r="H21" s="2"/>
      <c r="I21" s="2"/>
      <c r="J21" s="2"/>
      <c r="K21" s="2"/>
      <c r="L21" s="2"/>
      <c r="M21" s="2"/>
      <c r="N21" s="2"/>
      <c r="O21" s="2"/>
      <c r="P21" s="2"/>
      <c r="Q21" s="2"/>
      <c r="R21" s="2"/>
      <c r="S21" s="2"/>
      <c r="T21" s="2"/>
      <c r="U21" s="2"/>
      <c r="V21" s="2"/>
      <c r="W21" s="2"/>
      <c r="X21" s="2"/>
      <c r="Y21" s="2"/>
    </row>
    <row r="22" spans="1:25"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row>
    <row r="23" spans="1:25" ht="12.75" customHeight="1" x14ac:dyDescent="0.2">
      <c r="A23" s="2"/>
      <c r="B23" s="2"/>
      <c r="D23" s="2"/>
      <c r="E23" s="2"/>
      <c r="F23" s="75" t="s">
        <v>86</v>
      </c>
      <c r="G23" s="59"/>
      <c r="H23" s="2"/>
      <c r="I23" s="2"/>
      <c r="J23" s="2"/>
      <c r="K23" s="2"/>
      <c r="L23" s="2"/>
      <c r="M23" s="2"/>
      <c r="N23" s="2"/>
      <c r="O23" s="2"/>
      <c r="P23" s="2"/>
      <c r="Q23" s="2"/>
      <c r="R23" s="2"/>
      <c r="S23" s="2"/>
      <c r="T23" s="2"/>
      <c r="U23" s="2"/>
      <c r="V23" s="2"/>
      <c r="W23" s="2"/>
      <c r="X23" s="2"/>
      <c r="Y23" s="2"/>
    </row>
    <row r="24" spans="1:25"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row>
    <row r="25" spans="1:25"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row>
    <row r="26" spans="1:25"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row>
    <row r="27" spans="1:25"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row>
    <row r="28" spans="1:25"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row>
    <row r="29" spans="1:25" ht="12.75" customHeight="1" x14ac:dyDescent="0.2">
      <c r="A29" s="2"/>
      <c r="B29" s="2"/>
      <c r="C29" s="29" t="s">
        <v>87</v>
      </c>
      <c r="D29" s="2"/>
      <c r="E29" s="2"/>
      <c r="F29" s="2"/>
      <c r="G29" s="2"/>
      <c r="H29" s="2"/>
      <c r="I29" s="2"/>
      <c r="J29" s="2"/>
      <c r="K29" s="2"/>
      <c r="L29" s="2"/>
      <c r="M29" s="2"/>
      <c r="N29" s="2"/>
      <c r="O29" s="2"/>
      <c r="P29" s="2"/>
      <c r="Q29" s="2"/>
      <c r="R29" s="2"/>
      <c r="S29" s="2"/>
      <c r="T29" s="2"/>
      <c r="U29" s="2"/>
      <c r="V29" s="2"/>
      <c r="W29" s="2"/>
      <c r="X29" s="2"/>
      <c r="Y29" s="2"/>
    </row>
    <row r="30" spans="1:25" ht="12.75" customHeight="1" x14ac:dyDescent="0.2">
      <c r="A30" s="2"/>
      <c r="B30" s="2"/>
      <c r="C30" s="29" t="s">
        <v>88</v>
      </c>
      <c r="D30" s="2"/>
      <c r="E30" s="2"/>
      <c r="F30" s="2"/>
      <c r="G30" s="2"/>
      <c r="H30" s="2"/>
      <c r="I30" s="2"/>
      <c r="J30" s="2"/>
      <c r="K30" s="2"/>
      <c r="L30" s="2"/>
      <c r="M30" s="2"/>
      <c r="N30" s="2"/>
      <c r="O30" s="2"/>
      <c r="P30" s="2"/>
      <c r="Q30" s="2"/>
      <c r="R30" s="2"/>
      <c r="S30" s="2"/>
      <c r="T30" s="2"/>
      <c r="U30" s="2"/>
      <c r="V30" s="2"/>
      <c r="W30" s="2"/>
      <c r="X30" s="2"/>
      <c r="Y30" s="2"/>
    </row>
    <row r="31" spans="1:25"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row>
    <row r="32" spans="1:25"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row>
    <row r="33" spans="1:25"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row>
    <row r="34" spans="1:25"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row>
    <row r="35" spans="1:25"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row>
    <row r="36" spans="1:25"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row>
    <row r="37" spans="1:25"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row>
    <row r="38" spans="1:25"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row>
    <row r="39" spans="1:25"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row>
    <row r="40" spans="1:25"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row>
    <row r="41" spans="1:25"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row>
    <row r="42" spans="1:25"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row>
    <row r="43" spans="1:25"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row>
    <row r="44" spans="1:25"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row>
    <row r="45" spans="1:25"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row>
    <row r="46" spans="1:25"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row>
    <row r="47" spans="1:25"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row>
    <row r="48" spans="1:25"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row>
    <row r="49" spans="1:25"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row>
    <row r="50" spans="1:25"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row>
    <row r="51" spans="1:25"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row>
    <row r="52" spans="1:25"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row>
    <row r="53" spans="1:25"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row>
    <row r="54" spans="1:25"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row>
    <row r="55" spans="1:25"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row>
    <row r="56" spans="1:25"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row>
    <row r="57" spans="1:25"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row>
    <row r="58" spans="1:25"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row>
    <row r="59" spans="1:25"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row>
    <row r="60" spans="1:25"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row>
    <row r="61" spans="1:25"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row>
    <row r="62" spans="1:25"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row>
    <row r="63" spans="1:25"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row>
    <row r="64" spans="1:25"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row>
    <row r="65" spans="1:25"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row>
    <row r="66" spans="1:25"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row>
    <row r="67" spans="1:25"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row>
    <row r="68" spans="1:25"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row>
    <row r="69" spans="1:25"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row>
    <row r="70" spans="1:25"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row>
    <row r="71" spans="1:25"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row>
    <row r="72" spans="1:25"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row>
    <row r="73" spans="1:25"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row>
    <row r="74" spans="1:25"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row>
    <row r="75" spans="1:25"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row>
    <row r="76" spans="1:25"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row>
    <row r="77" spans="1:25"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row>
    <row r="78" spans="1:25"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row>
    <row r="79" spans="1:25"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row>
    <row r="80" spans="1:25"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row>
    <row r="81" spans="1:25"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row>
    <row r="82" spans="1:25"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row>
    <row r="83" spans="1:25"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row>
    <row r="84" spans="1:25"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row>
    <row r="85" spans="1:25"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row>
    <row r="86" spans="1:25"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row>
    <row r="87" spans="1:25"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row>
    <row r="88" spans="1:25"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row>
    <row r="89" spans="1:25"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row>
    <row r="90" spans="1:25"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row>
    <row r="91" spans="1:25"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row>
    <row r="92" spans="1:25"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row>
    <row r="93" spans="1:25"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row>
    <row r="94" spans="1:25"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row>
    <row r="95" spans="1:25"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row>
    <row r="96" spans="1:25"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sheetData>
  <mergeCells count="18">
    <mergeCell ref="F23:G23"/>
    <mergeCell ref="A8:C8"/>
    <mergeCell ref="A9:C9"/>
    <mergeCell ref="A10:C10"/>
    <mergeCell ref="D10:E10"/>
    <mergeCell ref="F10:G10"/>
    <mergeCell ref="A11:C11"/>
    <mergeCell ref="D11:G11"/>
    <mergeCell ref="A6:G6"/>
    <mergeCell ref="D8:G8"/>
    <mergeCell ref="D9:G9"/>
    <mergeCell ref="A18:F18"/>
    <mergeCell ref="F21:G21"/>
    <mergeCell ref="A1:G1"/>
    <mergeCell ref="A2:G2"/>
    <mergeCell ref="A3:G3"/>
    <mergeCell ref="A4:G4"/>
    <mergeCell ref="A5:G5"/>
  </mergeCells>
  <printOptions horizontalCentered="1"/>
  <pageMargins left="0.51181102362204722" right="0.51181102362204722" top="0.78740157480314965" bottom="0.78740157480314965" header="0" footer="0"/>
  <pageSetup paperSize="9" orientation="landscape" r:id="rId1"/>
  <colBreaks count="1" manualBreakCount="1">
    <brk id="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workbookViewId="0">
      <selection sqref="A1:J1"/>
    </sheetView>
  </sheetViews>
  <sheetFormatPr defaultColWidth="14.42578125" defaultRowHeight="15" customHeight="1" x14ac:dyDescent="0.2"/>
  <cols>
    <col min="1" max="1" width="12.42578125" customWidth="1"/>
    <col min="2" max="2" width="11.28515625" customWidth="1"/>
    <col min="3" max="3" width="66" customWidth="1"/>
    <col min="4" max="4" width="7.85546875" customWidth="1"/>
    <col min="5" max="5" width="12.5703125" customWidth="1"/>
    <col min="6" max="8" width="11.85546875" customWidth="1"/>
    <col min="9" max="10" width="9.140625" customWidth="1"/>
    <col min="11" max="26" width="8.7109375" customWidth="1"/>
  </cols>
  <sheetData>
    <row r="1" spans="1:26" ht="69" customHeight="1" x14ac:dyDescent="0.2">
      <c r="A1" s="58"/>
      <c r="B1" s="59"/>
      <c r="C1" s="59"/>
      <c r="D1" s="59"/>
      <c r="E1" s="59"/>
      <c r="F1" s="59"/>
      <c r="G1" s="59"/>
      <c r="H1" s="59"/>
      <c r="I1" s="59"/>
      <c r="J1" s="59"/>
      <c r="K1" s="2"/>
      <c r="L1" s="2"/>
      <c r="M1" s="2"/>
      <c r="N1" s="2"/>
      <c r="O1" s="2"/>
      <c r="P1" s="2"/>
      <c r="Q1" s="2"/>
      <c r="R1" s="2"/>
      <c r="S1" s="2"/>
      <c r="T1" s="2"/>
      <c r="U1" s="2"/>
      <c r="V1" s="2"/>
      <c r="W1" s="2"/>
      <c r="X1" s="2"/>
      <c r="Y1" s="2"/>
      <c r="Z1" s="2"/>
    </row>
    <row r="2" spans="1:26" ht="12.75" customHeight="1" x14ac:dyDescent="0.2">
      <c r="A2" s="60" t="s">
        <v>0</v>
      </c>
      <c r="B2" s="59"/>
      <c r="C2" s="59"/>
      <c r="D2" s="59"/>
      <c r="E2" s="59"/>
      <c r="F2" s="59"/>
      <c r="G2" s="59"/>
      <c r="H2" s="59"/>
      <c r="I2" s="59"/>
      <c r="J2" s="59"/>
      <c r="K2" s="2"/>
      <c r="L2" s="2"/>
      <c r="M2" s="2"/>
      <c r="N2" s="2"/>
      <c r="O2" s="2"/>
      <c r="P2" s="2"/>
      <c r="Q2" s="2"/>
      <c r="R2" s="2"/>
      <c r="S2" s="2"/>
      <c r="T2" s="2"/>
      <c r="U2" s="2"/>
      <c r="V2" s="2"/>
      <c r="W2" s="2"/>
      <c r="X2" s="2"/>
      <c r="Y2" s="2"/>
      <c r="Z2" s="2"/>
    </row>
    <row r="3" spans="1:26" ht="12.75" customHeight="1" x14ac:dyDescent="0.2">
      <c r="A3" s="61" t="s">
        <v>1</v>
      </c>
      <c r="B3" s="59"/>
      <c r="C3" s="59"/>
      <c r="D3" s="59"/>
      <c r="E3" s="59"/>
      <c r="F3" s="59"/>
      <c r="G3" s="59"/>
      <c r="H3" s="59"/>
      <c r="I3" s="59"/>
      <c r="J3" s="59"/>
      <c r="K3" s="2"/>
      <c r="L3" s="2"/>
      <c r="M3" s="2"/>
      <c r="N3" s="2"/>
      <c r="O3" s="2"/>
      <c r="P3" s="2"/>
      <c r="Q3" s="2"/>
      <c r="R3" s="2"/>
      <c r="S3" s="2"/>
      <c r="T3" s="2"/>
      <c r="U3" s="2"/>
      <c r="V3" s="2"/>
      <c r="W3" s="2"/>
      <c r="X3" s="2"/>
      <c r="Y3" s="2"/>
      <c r="Z3" s="2"/>
    </row>
    <row r="4" spans="1:26" ht="12.75" customHeight="1" x14ac:dyDescent="0.2">
      <c r="A4" s="62" t="s">
        <v>2</v>
      </c>
      <c r="B4" s="59"/>
      <c r="C4" s="59"/>
      <c r="D4" s="59"/>
      <c r="E4" s="59"/>
      <c r="F4" s="59"/>
      <c r="G4" s="59"/>
      <c r="H4" s="59"/>
      <c r="I4" s="59"/>
      <c r="J4" s="59"/>
      <c r="K4" s="2"/>
      <c r="L4" s="2"/>
      <c r="M4" s="2"/>
      <c r="N4" s="2"/>
      <c r="O4" s="2"/>
      <c r="P4" s="2"/>
      <c r="Q4" s="2"/>
      <c r="R4" s="2"/>
      <c r="S4" s="2"/>
      <c r="T4" s="2"/>
      <c r="U4" s="2"/>
      <c r="V4" s="2"/>
      <c r="W4" s="2"/>
      <c r="X4" s="2"/>
      <c r="Y4" s="2"/>
      <c r="Z4" s="2"/>
    </row>
    <row r="5" spans="1:26" ht="13.5" customHeight="1" x14ac:dyDescent="0.2">
      <c r="A5" s="63" t="s">
        <v>3</v>
      </c>
      <c r="B5" s="64"/>
      <c r="C5" s="64"/>
      <c r="D5" s="64"/>
      <c r="E5" s="64"/>
      <c r="F5" s="64"/>
      <c r="G5" s="64"/>
      <c r="H5" s="64"/>
      <c r="I5" s="64"/>
      <c r="J5" s="64"/>
      <c r="K5" s="2"/>
      <c r="L5" s="2"/>
      <c r="M5" s="2"/>
      <c r="N5" s="2"/>
      <c r="O5" s="2"/>
      <c r="P5" s="2"/>
      <c r="Q5" s="2"/>
      <c r="R5" s="2"/>
      <c r="S5" s="2"/>
      <c r="T5" s="2"/>
      <c r="U5" s="2"/>
      <c r="V5" s="2"/>
      <c r="W5" s="2"/>
      <c r="X5" s="2"/>
      <c r="Y5" s="2"/>
      <c r="Z5" s="2"/>
    </row>
    <row r="6" spans="1:26" ht="12.75" customHeight="1" x14ac:dyDescent="0.25">
      <c r="A6" s="65" t="s">
        <v>89</v>
      </c>
      <c r="B6" s="66"/>
      <c r="C6" s="66"/>
      <c r="D6" s="66"/>
      <c r="E6" s="66"/>
      <c r="F6" s="66"/>
      <c r="G6" s="66"/>
      <c r="H6" s="66"/>
      <c r="I6" s="66"/>
      <c r="J6" s="67"/>
      <c r="K6" s="2"/>
      <c r="L6" s="2"/>
      <c r="M6" s="2"/>
      <c r="N6" s="2"/>
      <c r="O6" s="2"/>
      <c r="P6" s="2"/>
      <c r="Q6" s="2"/>
      <c r="R6" s="2"/>
      <c r="S6" s="2"/>
      <c r="T6" s="2"/>
      <c r="U6" s="2"/>
      <c r="V6" s="2"/>
      <c r="W6" s="2"/>
      <c r="X6" s="2"/>
      <c r="Y6" s="2"/>
      <c r="Z6" s="2"/>
    </row>
    <row r="7" spans="1:26" ht="12.75" customHeight="1" x14ac:dyDescent="0.2">
      <c r="A7" s="86" t="s">
        <v>90</v>
      </c>
      <c r="B7" s="87"/>
      <c r="C7" s="87"/>
      <c r="D7" s="87"/>
      <c r="E7" s="87"/>
      <c r="F7" s="87"/>
      <c r="G7" s="87"/>
      <c r="H7" s="87"/>
      <c r="I7" s="87"/>
      <c r="J7" s="87"/>
      <c r="K7" s="2"/>
      <c r="L7" s="2"/>
      <c r="M7" s="2"/>
      <c r="N7" s="2"/>
      <c r="O7" s="2"/>
      <c r="P7" s="2"/>
      <c r="Q7" s="2"/>
      <c r="R7" s="2"/>
      <c r="S7" s="2"/>
      <c r="T7" s="2"/>
      <c r="U7" s="2"/>
      <c r="V7" s="2"/>
      <c r="W7" s="2"/>
      <c r="X7" s="2"/>
      <c r="Y7" s="2"/>
      <c r="Z7" s="2"/>
    </row>
    <row r="8" spans="1:26" ht="12.75" customHeight="1" x14ac:dyDescent="0.25">
      <c r="A8" s="88" t="s">
        <v>91</v>
      </c>
      <c r="B8" s="66"/>
      <c r="C8" s="66"/>
      <c r="D8" s="89"/>
      <c r="E8" s="90" t="s">
        <v>92</v>
      </c>
      <c r="F8" s="66"/>
      <c r="G8" s="67"/>
      <c r="H8" s="30"/>
      <c r="I8" s="31" t="s">
        <v>93</v>
      </c>
      <c r="J8" s="32" t="s">
        <v>94</v>
      </c>
      <c r="K8" s="2"/>
      <c r="L8" s="2"/>
      <c r="M8" s="2"/>
      <c r="N8" s="2"/>
      <c r="O8" s="2"/>
      <c r="P8" s="2"/>
      <c r="Q8" s="2"/>
      <c r="R8" s="2"/>
      <c r="S8" s="2"/>
      <c r="T8" s="2"/>
      <c r="U8" s="2"/>
      <c r="V8" s="2"/>
      <c r="W8" s="2"/>
      <c r="X8" s="2"/>
      <c r="Y8" s="2"/>
      <c r="Z8" s="2"/>
    </row>
    <row r="9" spans="1:26" ht="12.75" customHeight="1" x14ac:dyDescent="0.25">
      <c r="A9" s="33" t="s">
        <v>95</v>
      </c>
      <c r="B9" s="91" t="s">
        <v>96</v>
      </c>
      <c r="C9" s="74"/>
      <c r="D9" s="92"/>
      <c r="E9" s="93">
        <v>1.5100000000000001E-2</v>
      </c>
      <c r="F9" s="74"/>
      <c r="G9" s="94"/>
      <c r="H9" s="30"/>
      <c r="I9" s="34" t="s">
        <v>97</v>
      </c>
      <c r="J9" s="35">
        <v>0.65</v>
      </c>
      <c r="K9" s="2"/>
      <c r="L9" s="2"/>
      <c r="M9" s="2"/>
      <c r="N9" s="2"/>
      <c r="O9" s="2"/>
      <c r="P9" s="2"/>
      <c r="Q9" s="2"/>
      <c r="R9" s="2"/>
      <c r="S9" s="2"/>
      <c r="T9" s="2"/>
      <c r="U9" s="2"/>
      <c r="V9" s="2"/>
      <c r="W9" s="2"/>
      <c r="X9" s="2"/>
      <c r="Y9" s="2"/>
      <c r="Z9" s="2"/>
    </row>
    <row r="10" spans="1:26" ht="12.75" customHeight="1" x14ac:dyDescent="0.25">
      <c r="A10" s="36" t="s">
        <v>98</v>
      </c>
      <c r="B10" s="95" t="s">
        <v>99</v>
      </c>
      <c r="C10" s="71"/>
      <c r="D10" s="72"/>
      <c r="E10" s="96">
        <v>0</v>
      </c>
      <c r="F10" s="71"/>
      <c r="G10" s="97"/>
      <c r="H10" s="30"/>
      <c r="I10" s="37" t="s">
        <v>100</v>
      </c>
      <c r="J10" s="38">
        <v>3</v>
      </c>
      <c r="K10" s="2"/>
      <c r="L10" s="2"/>
      <c r="M10" s="2"/>
      <c r="N10" s="2"/>
      <c r="O10" s="2"/>
      <c r="P10" s="2"/>
      <c r="Q10" s="2"/>
      <c r="R10" s="2"/>
      <c r="S10" s="2"/>
      <c r="T10" s="2"/>
      <c r="U10" s="2"/>
      <c r="V10" s="2"/>
      <c r="W10" s="2"/>
      <c r="X10" s="2"/>
      <c r="Y10" s="2"/>
      <c r="Z10" s="2"/>
    </row>
    <row r="11" spans="1:26" ht="12.75" customHeight="1" x14ac:dyDescent="0.25">
      <c r="A11" s="36" t="s">
        <v>101</v>
      </c>
      <c r="B11" s="95" t="s">
        <v>102</v>
      </c>
      <c r="C11" s="71"/>
      <c r="D11" s="72"/>
      <c r="E11" s="96">
        <v>0</v>
      </c>
      <c r="F11" s="71"/>
      <c r="G11" s="97"/>
      <c r="H11" s="30"/>
      <c r="I11" s="34" t="s">
        <v>103</v>
      </c>
      <c r="J11" s="35">
        <v>5</v>
      </c>
      <c r="K11" s="2"/>
      <c r="L11" s="2"/>
      <c r="M11" s="2"/>
      <c r="N11" s="2"/>
      <c r="O11" s="2"/>
      <c r="P11" s="2"/>
      <c r="Q11" s="2"/>
      <c r="R11" s="2"/>
      <c r="S11" s="2"/>
      <c r="T11" s="2"/>
      <c r="U11" s="2"/>
      <c r="V11" s="2"/>
      <c r="W11" s="2"/>
      <c r="X11" s="2"/>
      <c r="Y11" s="2"/>
      <c r="Z11" s="2"/>
    </row>
    <row r="12" spans="1:26" ht="12.75" customHeight="1" x14ac:dyDescent="0.25">
      <c r="A12" s="36" t="s">
        <v>104</v>
      </c>
      <c r="B12" s="95" t="s">
        <v>105</v>
      </c>
      <c r="C12" s="71"/>
      <c r="D12" s="72"/>
      <c r="E12" s="96">
        <v>0</v>
      </c>
      <c r="F12" s="71"/>
      <c r="G12" s="97"/>
      <c r="H12" s="30"/>
      <c r="I12" s="39" t="s">
        <v>106</v>
      </c>
      <c r="J12" s="40">
        <f>SUM(J9:J11)</f>
        <v>8.65</v>
      </c>
      <c r="K12" s="2"/>
      <c r="L12" s="2"/>
      <c r="M12" s="2"/>
      <c r="N12" s="2"/>
      <c r="O12" s="2"/>
      <c r="P12" s="2"/>
      <c r="Q12" s="2"/>
      <c r="R12" s="2"/>
      <c r="S12" s="2"/>
      <c r="T12" s="2"/>
      <c r="U12" s="2"/>
      <c r="V12" s="2"/>
      <c r="W12" s="2"/>
      <c r="X12" s="2"/>
      <c r="Y12" s="2"/>
      <c r="Z12" s="2"/>
    </row>
    <row r="13" spans="1:26" ht="12.75" customHeight="1" x14ac:dyDescent="0.25">
      <c r="A13" s="36" t="s">
        <v>107</v>
      </c>
      <c r="B13" s="95" t="s">
        <v>108</v>
      </c>
      <c r="C13" s="71"/>
      <c r="D13" s="72"/>
      <c r="E13" s="96">
        <v>3.49E-2</v>
      </c>
      <c r="F13" s="71"/>
      <c r="G13" s="97"/>
      <c r="H13" s="30"/>
      <c r="I13" s="41"/>
      <c r="J13" s="30"/>
      <c r="K13" s="2"/>
      <c r="L13" s="2"/>
      <c r="M13" s="2"/>
      <c r="N13" s="2"/>
      <c r="O13" s="2"/>
      <c r="P13" s="2"/>
      <c r="Q13" s="2"/>
      <c r="R13" s="2"/>
      <c r="S13" s="2"/>
      <c r="T13" s="2"/>
      <c r="U13" s="2"/>
      <c r="V13" s="2"/>
      <c r="W13" s="2"/>
      <c r="X13" s="2"/>
      <c r="Y13" s="2"/>
      <c r="Z13" s="2"/>
    </row>
    <row r="14" spans="1:26" ht="12.75" customHeight="1" x14ac:dyDescent="0.25">
      <c r="A14" s="42" t="s">
        <v>109</v>
      </c>
      <c r="B14" s="101" t="s">
        <v>110</v>
      </c>
      <c r="C14" s="102"/>
      <c r="D14" s="103"/>
      <c r="E14" s="104">
        <v>8.6499999999999994E-2</v>
      </c>
      <c r="F14" s="102"/>
      <c r="G14" s="105"/>
      <c r="H14" s="30"/>
      <c r="I14" s="41"/>
      <c r="J14" s="30"/>
      <c r="K14" s="2"/>
      <c r="L14" s="2"/>
      <c r="M14" s="2"/>
      <c r="N14" s="2"/>
      <c r="O14" s="2"/>
      <c r="P14" s="2"/>
      <c r="Q14" s="2"/>
      <c r="R14" s="2"/>
      <c r="S14" s="2"/>
      <c r="T14" s="2"/>
      <c r="U14" s="2"/>
      <c r="V14" s="2"/>
      <c r="W14" s="2"/>
      <c r="X14" s="2"/>
      <c r="Y14" s="2"/>
      <c r="Z14" s="2"/>
    </row>
    <row r="15" spans="1:26" ht="12.75" customHeight="1" x14ac:dyDescent="0.25">
      <c r="A15" s="30"/>
      <c r="B15" s="98"/>
      <c r="C15" s="59"/>
      <c r="D15" s="59"/>
      <c r="E15" s="98"/>
      <c r="F15" s="59"/>
      <c r="G15" s="59"/>
      <c r="H15" s="30"/>
      <c r="I15" s="41"/>
      <c r="J15" s="30"/>
      <c r="K15" s="2"/>
      <c r="L15" s="2"/>
      <c r="M15" s="2"/>
      <c r="N15" s="2"/>
      <c r="O15" s="2"/>
      <c r="P15" s="2"/>
      <c r="Q15" s="2"/>
      <c r="R15" s="2"/>
      <c r="S15" s="2"/>
      <c r="T15" s="2"/>
      <c r="U15" s="2"/>
      <c r="V15" s="2"/>
      <c r="W15" s="2"/>
      <c r="X15" s="2"/>
      <c r="Y15" s="2"/>
      <c r="Z15" s="2"/>
    </row>
    <row r="16" spans="1:26" ht="12.75" customHeight="1" x14ac:dyDescent="0.25">
      <c r="A16" s="43" t="s">
        <v>111</v>
      </c>
      <c r="B16" s="99">
        <f>((((1+SUM(E9:G11))*(1+E12)*(1+E13))/(1-E14))-1)*100</f>
        <v>15.000217843459197</v>
      </c>
      <c r="C16" s="66"/>
      <c r="D16" s="67"/>
      <c r="E16" s="98"/>
      <c r="F16" s="59"/>
      <c r="G16" s="59"/>
      <c r="H16" s="30"/>
      <c r="I16" s="41"/>
      <c r="J16" s="30"/>
      <c r="K16" s="2"/>
      <c r="L16" s="2"/>
      <c r="M16" s="2"/>
      <c r="N16" s="2"/>
      <c r="O16" s="2"/>
      <c r="P16" s="2"/>
      <c r="Q16" s="2"/>
      <c r="R16" s="2"/>
      <c r="S16" s="2"/>
      <c r="T16" s="2"/>
      <c r="U16" s="2"/>
      <c r="V16" s="2"/>
      <c r="W16" s="2"/>
      <c r="X16" s="2"/>
      <c r="Y16" s="2"/>
      <c r="Z16" s="2"/>
    </row>
    <row r="17" spans="1:26" ht="12.75" customHeight="1" x14ac:dyDescent="0.25">
      <c r="A17" s="30"/>
      <c r="B17" s="98"/>
      <c r="C17" s="59"/>
      <c r="D17" s="59"/>
      <c r="E17" s="98"/>
      <c r="F17" s="59"/>
      <c r="G17" s="59"/>
      <c r="H17" s="30"/>
      <c r="I17" s="41"/>
      <c r="J17" s="30"/>
      <c r="K17" s="2"/>
      <c r="L17" s="2"/>
      <c r="M17" s="2"/>
      <c r="N17" s="2"/>
      <c r="O17" s="2"/>
      <c r="P17" s="2"/>
      <c r="Q17" s="2"/>
      <c r="R17" s="2"/>
      <c r="S17" s="2"/>
      <c r="T17" s="2"/>
      <c r="U17" s="2"/>
      <c r="V17" s="2"/>
      <c r="W17" s="2"/>
      <c r="X17" s="2"/>
      <c r="Y17" s="2"/>
      <c r="Z17" s="2"/>
    </row>
    <row r="18" spans="1:26" ht="12.75" customHeight="1" x14ac:dyDescent="0.2">
      <c r="A18" s="100" t="s">
        <v>112</v>
      </c>
      <c r="B18" s="59"/>
      <c r="C18" s="59"/>
      <c r="D18" s="59"/>
      <c r="E18" s="59"/>
      <c r="F18" s="59"/>
      <c r="G18" s="59"/>
      <c r="H18" s="59"/>
      <c r="I18" s="59"/>
      <c r="J18" s="59"/>
      <c r="K18" s="2"/>
      <c r="L18" s="2"/>
      <c r="M18" s="2"/>
      <c r="N18" s="2"/>
      <c r="O18" s="2"/>
      <c r="P18" s="2"/>
      <c r="Q18" s="2"/>
      <c r="R18" s="2"/>
      <c r="S18" s="2"/>
      <c r="T18" s="2"/>
      <c r="U18" s="2"/>
      <c r="V18" s="2"/>
      <c r="W18" s="2"/>
      <c r="X18" s="2"/>
      <c r="Y18" s="2"/>
      <c r="Z18" s="2"/>
    </row>
    <row r="19" spans="1:26" ht="12.75" customHeight="1" x14ac:dyDescent="0.2">
      <c r="A19" s="59"/>
      <c r="B19" s="59"/>
      <c r="C19" s="59"/>
      <c r="D19" s="59"/>
      <c r="E19" s="59"/>
      <c r="F19" s="59"/>
      <c r="G19" s="59"/>
      <c r="H19" s="59"/>
      <c r="I19" s="59"/>
      <c r="J19" s="59"/>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8">
    <mergeCell ref="B16:D16"/>
    <mergeCell ref="E16:G16"/>
    <mergeCell ref="B17:D17"/>
    <mergeCell ref="E17:G17"/>
    <mergeCell ref="A18:J19"/>
    <mergeCell ref="B10:D10"/>
    <mergeCell ref="E10:G10"/>
    <mergeCell ref="E11:G11"/>
    <mergeCell ref="B15:D15"/>
    <mergeCell ref="E15:G15"/>
    <mergeCell ref="B11:D11"/>
    <mergeCell ref="B12:D12"/>
    <mergeCell ref="E12:G12"/>
    <mergeCell ref="B13:D13"/>
    <mergeCell ref="E13:G13"/>
    <mergeCell ref="B14:D14"/>
    <mergeCell ref="E14:G14"/>
    <mergeCell ref="A6:J6"/>
    <mergeCell ref="A7:J7"/>
    <mergeCell ref="A8:D8"/>
    <mergeCell ref="E8:G8"/>
    <mergeCell ref="B9:D9"/>
    <mergeCell ref="E9:G9"/>
    <mergeCell ref="A1:J1"/>
    <mergeCell ref="A2:J2"/>
    <mergeCell ref="A3:J3"/>
    <mergeCell ref="A4:J4"/>
    <mergeCell ref="A5:J5"/>
  </mergeCells>
  <pageMargins left="0.511811024" right="0.511811024" top="0.78740157499999996" bottom="0.78740157499999996" header="0" footer="0"/>
  <pageSetup paperSize="9" scale="9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880"/>
  <sheetViews>
    <sheetView workbookViewId="0">
      <selection sqref="A1:H1"/>
    </sheetView>
  </sheetViews>
  <sheetFormatPr defaultColWidth="14.42578125" defaultRowHeight="15" customHeight="1" x14ac:dyDescent="0.2"/>
  <cols>
    <col min="1" max="1" width="9.5703125" customWidth="1"/>
    <col min="2" max="2" width="18.42578125" customWidth="1"/>
    <col min="3" max="3" width="12.140625" customWidth="1"/>
    <col min="4" max="4" width="81.28515625" customWidth="1"/>
    <col min="5" max="5" width="13.140625" customWidth="1"/>
    <col min="6" max="6" width="9.5703125" customWidth="1"/>
    <col min="7" max="7" width="10.28515625" customWidth="1"/>
    <col min="8" max="8" width="13.140625" customWidth="1"/>
    <col min="9" max="9" width="9.140625" customWidth="1"/>
    <col min="10" max="10" width="14.28515625" customWidth="1"/>
    <col min="11" max="26" width="8.7109375" customWidth="1"/>
  </cols>
  <sheetData>
    <row r="1" spans="1:26" ht="69" customHeight="1" x14ac:dyDescent="0.2">
      <c r="A1" s="58"/>
      <c r="B1" s="59"/>
      <c r="C1" s="59"/>
      <c r="D1" s="59"/>
      <c r="E1" s="59"/>
      <c r="F1" s="59"/>
      <c r="G1" s="59"/>
      <c r="H1" s="59"/>
      <c r="I1" s="2"/>
      <c r="J1" s="2"/>
      <c r="K1" s="2"/>
      <c r="L1" s="2"/>
      <c r="M1" s="2"/>
      <c r="N1" s="2"/>
      <c r="O1" s="2"/>
      <c r="P1" s="2"/>
      <c r="Q1" s="2"/>
      <c r="R1" s="2"/>
      <c r="S1" s="2"/>
      <c r="T1" s="2"/>
      <c r="U1" s="2"/>
      <c r="V1" s="2"/>
      <c r="W1" s="2"/>
      <c r="X1" s="2"/>
      <c r="Y1" s="2"/>
      <c r="Z1" s="2"/>
    </row>
    <row r="2" spans="1:26" ht="12.75" customHeight="1" x14ac:dyDescent="0.2">
      <c r="A2" s="60" t="s">
        <v>0</v>
      </c>
      <c r="B2" s="59"/>
      <c r="C2" s="59"/>
      <c r="D2" s="59"/>
      <c r="E2" s="59"/>
      <c r="F2" s="59"/>
      <c r="G2" s="59"/>
      <c r="H2" s="59"/>
      <c r="I2" s="2"/>
      <c r="J2" s="2"/>
      <c r="K2" s="2"/>
      <c r="L2" s="2"/>
      <c r="M2" s="2"/>
      <c r="N2" s="2"/>
      <c r="O2" s="2"/>
      <c r="P2" s="2"/>
      <c r="Q2" s="2"/>
      <c r="R2" s="2"/>
      <c r="S2" s="2"/>
      <c r="T2" s="2"/>
      <c r="U2" s="2"/>
      <c r="V2" s="2"/>
      <c r="W2" s="2"/>
      <c r="X2" s="2"/>
      <c r="Y2" s="2"/>
      <c r="Z2" s="2"/>
    </row>
    <row r="3" spans="1:26" ht="12.75" customHeight="1" x14ac:dyDescent="0.2">
      <c r="A3" s="61" t="s">
        <v>1</v>
      </c>
      <c r="B3" s="59"/>
      <c r="C3" s="59"/>
      <c r="D3" s="59"/>
      <c r="E3" s="59"/>
      <c r="F3" s="59"/>
      <c r="G3" s="59"/>
      <c r="H3" s="59"/>
      <c r="I3" s="2"/>
      <c r="J3" s="2"/>
      <c r="K3" s="2"/>
      <c r="L3" s="2"/>
      <c r="M3" s="2"/>
      <c r="N3" s="2"/>
      <c r="O3" s="2"/>
      <c r="P3" s="2"/>
      <c r="Q3" s="2"/>
      <c r="R3" s="2"/>
      <c r="S3" s="2"/>
      <c r="T3" s="2"/>
      <c r="U3" s="2"/>
      <c r="V3" s="2"/>
      <c r="W3" s="2"/>
      <c r="X3" s="2"/>
      <c r="Y3" s="2"/>
      <c r="Z3" s="2"/>
    </row>
    <row r="4" spans="1:26" ht="12.75" customHeight="1" x14ac:dyDescent="0.2">
      <c r="A4" s="62" t="s">
        <v>2</v>
      </c>
      <c r="B4" s="59"/>
      <c r="C4" s="59"/>
      <c r="D4" s="59"/>
      <c r="E4" s="59"/>
      <c r="F4" s="59"/>
      <c r="G4" s="59"/>
      <c r="H4" s="59"/>
      <c r="I4" s="2"/>
      <c r="J4" s="2"/>
      <c r="K4" s="2"/>
      <c r="L4" s="2"/>
      <c r="M4" s="2"/>
      <c r="N4" s="2"/>
      <c r="O4" s="2"/>
      <c r="P4" s="2"/>
      <c r="Q4" s="2"/>
      <c r="R4" s="2"/>
      <c r="S4" s="2"/>
      <c r="T4" s="2"/>
      <c r="U4" s="2"/>
      <c r="V4" s="2"/>
      <c r="W4" s="2"/>
      <c r="X4" s="2"/>
      <c r="Y4" s="2"/>
      <c r="Z4" s="2"/>
    </row>
    <row r="5" spans="1:26" ht="13.5" customHeight="1" x14ac:dyDescent="0.2">
      <c r="A5" s="63" t="s">
        <v>3</v>
      </c>
      <c r="B5" s="64"/>
      <c r="C5" s="64"/>
      <c r="D5" s="64"/>
      <c r="E5" s="64"/>
      <c r="F5" s="64"/>
      <c r="G5" s="64"/>
      <c r="H5" s="64"/>
      <c r="I5" s="2"/>
      <c r="J5" s="2"/>
      <c r="K5" s="2"/>
      <c r="L5" s="2"/>
      <c r="M5" s="2"/>
      <c r="N5" s="2"/>
      <c r="O5" s="2"/>
      <c r="P5" s="2"/>
      <c r="Q5" s="2"/>
      <c r="R5" s="2"/>
      <c r="S5" s="2"/>
      <c r="T5" s="2"/>
      <c r="U5" s="2"/>
      <c r="V5" s="2"/>
      <c r="W5" s="2"/>
      <c r="X5" s="2"/>
      <c r="Y5" s="2"/>
      <c r="Z5" s="2"/>
    </row>
    <row r="6" spans="1:26" ht="12.75" customHeight="1" x14ac:dyDescent="0.25">
      <c r="A6" s="65" t="s">
        <v>113</v>
      </c>
      <c r="B6" s="66"/>
      <c r="C6" s="66"/>
      <c r="D6" s="66"/>
      <c r="E6" s="66"/>
      <c r="F6" s="66"/>
      <c r="G6" s="66"/>
      <c r="H6" s="67"/>
      <c r="I6" s="2"/>
      <c r="J6" s="2"/>
      <c r="K6" s="2"/>
      <c r="L6" s="2"/>
      <c r="M6" s="2"/>
      <c r="N6" s="2"/>
      <c r="O6" s="2"/>
      <c r="P6" s="2"/>
      <c r="Q6" s="2"/>
      <c r="R6" s="2"/>
      <c r="S6" s="2"/>
      <c r="T6" s="2"/>
      <c r="U6" s="2"/>
      <c r="V6" s="2"/>
      <c r="W6" s="2"/>
      <c r="X6" s="2"/>
      <c r="Y6" s="2"/>
      <c r="Z6" s="2"/>
    </row>
    <row r="7" spans="1:26" ht="12.75" customHeight="1" x14ac:dyDescent="0.2">
      <c r="A7" s="68" t="s">
        <v>114</v>
      </c>
      <c r="B7" s="69"/>
      <c r="C7" s="69"/>
      <c r="D7" s="69"/>
      <c r="E7" s="69"/>
      <c r="F7" s="69"/>
      <c r="G7" s="69"/>
      <c r="H7" s="69"/>
      <c r="I7" s="2"/>
      <c r="J7" s="2"/>
      <c r="K7" s="2"/>
      <c r="L7" s="2"/>
      <c r="M7" s="2"/>
      <c r="N7" s="2"/>
      <c r="O7" s="2"/>
      <c r="P7" s="2"/>
      <c r="Q7" s="2"/>
      <c r="R7" s="2"/>
      <c r="S7" s="2"/>
      <c r="T7" s="2"/>
      <c r="U7" s="2"/>
      <c r="V7" s="2"/>
      <c r="W7" s="2"/>
      <c r="X7" s="2"/>
      <c r="Y7" s="2"/>
      <c r="Z7" s="2"/>
    </row>
    <row r="8" spans="1:26" ht="12.75" customHeight="1" x14ac:dyDescent="0.2">
      <c r="A8" s="73" t="s">
        <v>5</v>
      </c>
      <c r="B8" s="74"/>
      <c r="C8" s="74"/>
      <c r="D8" s="74"/>
      <c r="E8" s="74"/>
      <c r="F8" s="74"/>
      <c r="G8" s="74"/>
      <c r="H8" s="74"/>
      <c r="I8" s="2"/>
      <c r="J8" s="2"/>
      <c r="K8" s="2"/>
      <c r="L8" s="2"/>
      <c r="M8" s="2"/>
      <c r="N8" s="2"/>
      <c r="O8" s="2"/>
      <c r="P8" s="2"/>
      <c r="Q8" s="2"/>
      <c r="R8" s="2"/>
      <c r="S8" s="2"/>
      <c r="T8" s="2"/>
      <c r="U8" s="2"/>
      <c r="V8" s="2"/>
      <c r="W8" s="2"/>
      <c r="X8" s="2"/>
      <c r="Y8" s="2"/>
      <c r="Z8" s="2"/>
    </row>
    <row r="9" spans="1:26" ht="12.75" customHeight="1" x14ac:dyDescent="0.2">
      <c r="A9" s="6" t="s">
        <v>6</v>
      </c>
      <c r="B9" s="7" t="s">
        <v>7</v>
      </c>
      <c r="C9" s="7" t="s">
        <v>8</v>
      </c>
      <c r="D9" s="6" t="s">
        <v>9</v>
      </c>
      <c r="E9" s="6" t="s">
        <v>10</v>
      </c>
      <c r="F9" s="6" t="s">
        <v>11</v>
      </c>
      <c r="G9" s="7" t="s">
        <v>82</v>
      </c>
      <c r="H9" s="7" t="s">
        <v>83</v>
      </c>
      <c r="I9" s="2"/>
      <c r="J9" s="2"/>
      <c r="K9" s="2"/>
      <c r="L9" s="2"/>
      <c r="M9" s="2"/>
      <c r="N9" s="2"/>
      <c r="O9" s="2"/>
      <c r="P9" s="2"/>
      <c r="Q9" s="2"/>
      <c r="R9" s="2"/>
      <c r="S9" s="2"/>
      <c r="T9" s="2"/>
      <c r="U9" s="2"/>
      <c r="V9" s="2"/>
      <c r="W9" s="2"/>
      <c r="X9" s="2"/>
      <c r="Y9" s="2"/>
      <c r="Z9" s="2"/>
    </row>
    <row r="10" spans="1:26" ht="33.75" x14ac:dyDescent="0.2">
      <c r="A10" s="10">
        <v>1</v>
      </c>
      <c r="B10" s="11" t="s">
        <v>12</v>
      </c>
      <c r="C10" s="12" t="s">
        <v>13</v>
      </c>
      <c r="D10" s="8" t="s">
        <v>14</v>
      </c>
      <c r="E10" s="13" t="s">
        <v>16</v>
      </c>
      <c r="F10" s="11">
        <f>Memorial_Calculo!G10</f>
        <v>5</v>
      </c>
      <c r="G10" s="44">
        <f>Pesquisas_Preço!G9</f>
        <v>3826.3700000000003</v>
      </c>
      <c r="H10" s="45">
        <f t="shared" ref="H10:H13" si="0">G10*F10</f>
        <v>19131.850000000002</v>
      </c>
      <c r="I10" s="2"/>
      <c r="J10" s="9"/>
      <c r="K10" s="2"/>
      <c r="L10" s="2"/>
      <c r="M10" s="2"/>
      <c r="N10" s="2"/>
      <c r="O10" s="2"/>
      <c r="P10" s="2"/>
      <c r="Q10" s="2"/>
      <c r="R10" s="2"/>
      <c r="S10" s="2"/>
      <c r="T10" s="2"/>
      <c r="U10" s="2"/>
      <c r="V10" s="2"/>
      <c r="W10" s="2"/>
      <c r="X10" s="2"/>
      <c r="Y10" s="2"/>
      <c r="Z10" s="2"/>
    </row>
    <row r="11" spans="1:26" ht="90" x14ac:dyDescent="0.2">
      <c r="A11" s="10">
        <f t="shared" ref="A11:A13" si="1">A10+1</f>
        <v>2</v>
      </c>
      <c r="B11" s="11" t="s">
        <v>12</v>
      </c>
      <c r="C11" s="12" t="s">
        <v>21</v>
      </c>
      <c r="D11" s="8" t="s">
        <v>22</v>
      </c>
      <c r="E11" s="13" t="s">
        <v>16</v>
      </c>
      <c r="F11" s="11">
        <f>Memorial_Calculo!G15</f>
        <v>5</v>
      </c>
      <c r="G11" s="44">
        <f>Pesquisas_Preço!G13</f>
        <v>2883.9900000000002</v>
      </c>
      <c r="H11" s="45">
        <f t="shared" si="0"/>
        <v>14419.95</v>
      </c>
      <c r="I11" s="2"/>
      <c r="J11" s="2"/>
      <c r="K11" s="2"/>
      <c r="L11" s="2"/>
      <c r="M11" s="2"/>
      <c r="N11" s="2"/>
      <c r="O11" s="2"/>
      <c r="P11" s="2"/>
      <c r="Q11" s="2"/>
      <c r="R11" s="2"/>
      <c r="S11" s="2"/>
      <c r="T11" s="2"/>
      <c r="U11" s="2"/>
      <c r="V11" s="2"/>
      <c r="W11" s="2"/>
      <c r="X11" s="2"/>
      <c r="Y11" s="2"/>
      <c r="Z11" s="2"/>
    </row>
    <row r="12" spans="1:26" ht="33.75" x14ac:dyDescent="0.2">
      <c r="A12" s="10">
        <f t="shared" si="1"/>
        <v>3</v>
      </c>
      <c r="B12" s="11" t="s">
        <v>12</v>
      </c>
      <c r="C12" s="12" t="s">
        <v>24</v>
      </c>
      <c r="D12" s="8" t="s">
        <v>25</v>
      </c>
      <c r="E12" s="13" t="s">
        <v>16</v>
      </c>
      <c r="F12" s="11">
        <f>Memorial_Calculo!G16</f>
        <v>5</v>
      </c>
      <c r="G12" s="44">
        <f>Pesquisas_Preço!G17</f>
        <v>2183.1799999999998</v>
      </c>
      <c r="H12" s="45">
        <f t="shared" si="0"/>
        <v>10915.9</v>
      </c>
      <c r="I12" s="2"/>
      <c r="J12" s="9"/>
      <c r="K12" s="2"/>
      <c r="L12" s="2"/>
      <c r="M12" s="2"/>
      <c r="N12" s="2"/>
      <c r="O12" s="2"/>
      <c r="P12" s="2"/>
      <c r="Q12" s="2"/>
      <c r="R12" s="2"/>
      <c r="S12" s="2"/>
      <c r="T12" s="2"/>
      <c r="U12" s="2"/>
      <c r="V12" s="2"/>
      <c r="W12" s="2"/>
      <c r="X12" s="2"/>
      <c r="Y12" s="2"/>
      <c r="Z12" s="2"/>
    </row>
    <row r="13" spans="1:26" ht="22.5" x14ac:dyDescent="0.2">
      <c r="A13" s="10">
        <f t="shared" si="1"/>
        <v>4</v>
      </c>
      <c r="B13" s="12" t="s">
        <v>27</v>
      </c>
      <c r="C13" s="12">
        <v>95872</v>
      </c>
      <c r="D13" s="8" t="s">
        <v>28</v>
      </c>
      <c r="E13" s="13" t="s">
        <v>30</v>
      </c>
      <c r="F13" s="11">
        <f>Memorial_Calculo!G17</f>
        <v>60</v>
      </c>
      <c r="G13" s="46">
        <v>260.85000000000002</v>
      </c>
      <c r="H13" s="45">
        <f t="shared" si="0"/>
        <v>15651.000000000002</v>
      </c>
      <c r="I13" s="2"/>
      <c r="J13" s="2"/>
      <c r="K13" s="2"/>
      <c r="L13" s="2"/>
      <c r="M13" s="2"/>
      <c r="N13" s="2"/>
      <c r="O13" s="2"/>
      <c r="P13" s="2"/>
      <c r="Q13" s="2"/>
      <c r="R13" s="2"/>
      <c r="S13" s="2"/>
      <c r="T13" s="2"/>
      <c r="U13" s="2"/>
      <c r="V13" s="2"/>
      <c r="W13" s="2"/>
      <c r="X13" s="2"/>
      <c r="Y13" s="2"/>
      <c r="Z13" s="2"/>
    </row>
    <row r="14" spans="1:26" ht="12.75" customHeight="1" x14ac:dyDescent="0.2">
      <c r="A14" s="70" t="s">
        <v>31</v>
      </c>
      <c r="B14" s="71"/>
      <c r="C14" s="71"/>
      <c r="D14" s="71"/>
      <c r="E14" s="71"/>
      <c r="F14" s="71"/>
      <c r="G14" s="72"/>
      <c r="H14" s="47">
        <f>SUM(H10:H13)</f>
        <v>60118.700000000004</v>
      </c>
      <c r="I14" s="2"/>
      <c r="J14" s="2"/>
      <c r="K14" s="2"/>
      <c r="L14" s="2"/>
      <c r="M14" s="2"/>
      <c r="N14" s="2"/>
      <c r="O14" s="2"/>
      <c r="P14" s="2"/>
      <c r="Q14" s="2"/>
      <c r="R14" s="2"/>
      <c r="S14" s="2"/>
      <c r="T14" s="2"/>
      <c r="U14" s="2"/>
      <c r="V14" s="2"/>
      <c r="W14" s="2"/>
      <c r="X14" s="2"/>
      <c r="Y14" s="2"/>
      <c r="Z14" s="2"/>
    </row>
    <row r="15" spans="1:26" ht="12.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x14ac:dyDescent="0.2">
      <c r="A16" s="73" t="s">
        <v>32</v>
      </c>
      <c r="B16" s="74"/>
      <c r="C16" s="74"/>
      <c r="D16" s="74"/>
      <c r="E16" s="74"/>
      <c r="F16" s="74"/>
      <c r="G16" s="74"/>
      <c r="H16" s="74"/>
      <c r="I16" s="2"/>
      <c r="J16" s="2"/>
      <c r="K16" s="2"/>
      <c r="L16" s="2"/>
      <c r="M16" s="2"/>
      <c r="N16" s="2"/>
      <c r="O16" s="2"/>
      <c r="P16" s="2"/>
      <c r="Q16" s="2"/>
      <c r="R16" s="2"/>
      <c r="S16" s="2"/>
      <c r="T16" s="2"/>
      <c r="U16" s="2"/>
      <c r="V16" s="2"/>
      <c r="W16" s="2"/>
      <c r="X16" s="2"/>
      <c r="Y16" s="2"/>
      <c r="Z16" s="2"/>
    </row>
    <row r="17" spans="1:26" ht="12.75" customHeight="1" x14ac:dyDescent="0.2">
      <c r="A17" s="6" t="s">
        <v>6</v>
      </c>
      <c r="B17" s="7" t="s">
        <v>7</v>
      </c>
      <c r="C17" s="7" t="s">
        <v>8</v>
      </c>
      <c r="D17" s="6" t="s">
        <v>9</v>
      </c>
      <c r="E17" s="6" t="s">
        <v>10</v>
      </c>
      <c r="F17" s="6" t="s">
        <v>11</v>
      </c>
      <c r="G17" s="7" t="s">
        <v>82</v>
      </c>
      <c r="H17" s="7" t="s">
        <v>83</v>
      </c>
      <c r="I17" s="2"/>
      <c r="J17" s="2"/>
      <c r="K17" s="2"/>
      <c r="L17" s="2"/>
      <c r="M17" s="2"/>
      <c r="N17" s="2"/>
      <c r="O17" s="2"/>
      <c r="P17" s="2"/>
      <c r="Q17" s="2"/>
      <c r="R17" s="2"/>
      <c r="S17" s="2"/>
      <c r="T17" s="2"/>
      <c r="U17" s="2"/>
      <c r="V17" s="2"/>
      <c r="W17" s="2"/>
      <c r="X17" s="2"/>
      <c r="Y17" s="2"/>
      <c r="Z17" s="2"/>
    </row>
    <row r="18" spans="1:26" ht="12.75" x14ac:dyDescent="0.2">
      <c r="A18" s="12">
        <v>5</v>
      </c>
      <c r="B18" s="11" t="s">
        <v>33</v>
      </c>
      <c r="C18" s="11" t="s">
        <v>34</v>
      </c>
      <c r="D18" s="48" t="s">
        <v>115</v>
      </c>
      <c r="E18" s="14" t="s">
        <v>30</v>
      </c>
      <c r="F18" s="11">
        <f>Memorial_Calculo!G22</f>
        <v>49</v>
      </c>
      <c r="G18" s="46">
        <v>209.44</v>
      </c>
      <c r="H18" s="45">
        <f t="shared" ref="H18:H20" si="2">G18*F18</f>
        <v>10262.56</v>
      </c>
      <c r="I18" s="2"/>
      <c r="J18" s="2"/>
      <c r="K18" s="2"/>
      <c r="L18" s="2"/>
      <c r="M18" s="2"/>
      <c r="N18" s="2"/>
      <c r="O18" s="2"/>
      <c r="P18" s="2"/>
      <c r="Q18" s="2"/>
      <c r="R18" s="2"/>
      <c r="S18" s="2"/>
      <c r="T18" s="2"/>
      <c r="U18" s="2"/>
      <c r="V18" s="2"/>
      <c r="W18" s="2"/>
      <c r="X18" s="2"/>
      <c r="Y18" s="2"/>
      <c r="Z18" s="2"/>
    </row>
    <row r="19" spans="1:26" ht="22.5" x14ac:dyDescent="0.2">
      <c r="A19" s="12">
        <v>6</v>
      </c>
      <c r="B19" s="11" t="s">
        <v>33</v>
      </c>
      <c r="C19" s="11" t="s">
        <v>37</v>
      </c>
      <c r="D19" s="48" t="s">
        <v>116</v>
      </c>
      <c r="E19" s="13" t="s">
        <v>30</v>
      </c>
      <c r="F19" s="11">
        <f>Memorial_Calculo!G23</f>
        <v>49</v>
      </c>
      <c r="G19" s="46">
        <v>47.69</v>
      </c>
      <c r="H19" s="45">
        <f t="shared" si="2"/>
        <v>2336.81</v>
      </c>
      <c r="I19" s="2"/>
      <c r="J19" s="2"/>
      <c r="K19" s="2"/>
      <c r="L19" s="2"/>
      <c r="M19" s="2"/>
      <c r="N19" s="2"/>
      <c r="O19" s="2"/>
      <c r="P19" s="2"/>
      <c r="Q19" s="2"/>
      <c r="R19" s="2"/>
      <c r="S19" s="2"/>
      <c r="T19" s="2"/>
      <c r="U19" s="2"/>
      <c r="V19" s="2"/>
      <c r="W19" s="2"/>
      <c r="X19" s="2"/>
      <c r="Y19" s="2"/>
      <c r="Z19" s="2"/>
    </row>
    <row r="20" spans="1:26" ht="22.5" x14ac:dyDescent="0.2">
      <c r="A20" s="12">
        <v>7</v>
      </c>
      <c r="B20" s="11" t="s">
        <v>33</v>
      </c>
      <c r="C20" s="11" t="s">
        <v>39</v>
      </c>
      <c r="D20" s="48" t="s">
        <v>117</v>
      </c>
      <c r="E20" s="13" t="s">
        <v>30</v>
      </c>
      <c r="F20" s="11">
        <f>Memorial_Calculo!G24</f>
        <v>28</v>
      </c>
      <c r="G20" s="46">
        <v>52.95</v>
      </c>
      <c r="H20" s="45">
        <f t="shared" si="2"/>
        <v>1482.6000000000001</v>
      </c>
      <c r="I20" s="2"/>
      <c r="J20" s="2"/>
      <c r="K20" s="2"/>
      <c r="L20" s="2"/>
      <c r="M20" s="2"/>
      <c r="N20" s="2"/>
      <c r="O20" s="2"/>
      <c r="P20" s="2"/>
      <c r="Q20" s="2"/>
      <c r="R20" s="2"/>
      <c r="S20" s="2"/>
      <c r="T20" s="2"/>
      <c r="U20" s="2"/>
      <c r="V20" s="2"/>
      <c r="W20" s="2"/>
      <c r="X20" s="2"/>
      <c r="Y20" s="2"/>
      <c r="Z20" s="2"/>
    </row>
    <row r="21" spans="1:26" ht="12.75" customHeight="1" x14ac:dyDescent="0.2">
      <c r="A21" s="70" t="s">
        <v>42</v>
      </c>
      <c r="B21" s="71"/>
      <c r="C21" s="71"/>
      <c r="D21" s="71"/>
      <c r="E21" s="71"/>
      <c r="F21" s="71"/>
      <c r="G21" s="72"/>
      <c r="H21" s="47">
        <f>SUM(H18:H20)</f>
        <v>14081.97</v>
      </c>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73" t="s">
        <v>43</v>
      </c>
      <c r="B23" s="74"/>
      <c r="C23" s="74"/>
      <c r="D23" s="74"/>
      <c r="E23" s="74"/>
      <c r="F23" s="74"/>
      <c r="G23" s="74"/>
      <c r="H23" s="74"/>
      <c r="I23" s="2"/>
      <c r="J23" s="2"/>
      <c r="K23" s="2"/>
      <c r="L23" s="2"/>
      <c r="M23" s="2"/>
      <c r="N23" s="2"/>
      <c r="O23" s="2"/>
      <c r="P23" s="2"/>
      <c r="Q23" s="2"/>
      <c r="R23" s="2"/>
      <c r="S23" s="2"/>
      <c r="T23" s="2"/>
      <c r="U23" s="2"/>
      <c r="V23" s="2"/>
      <c r="W23" s="2"/>
      <c r="X23" s="2"/>
      <c r="Y23" s="2"/>
      <c r="Z23" s="2"/>
    </row>
    <row r="24" spans="1:26" ht="12.75" customHeight="1" x14ac:dyDescent="0.2">
      <c r="A24" s="6" t="s">
        <v>6</v>
      </c>
      <c r="B24" s="7" t="s">
        <v>7</v>
      </c>
      <c r="C24" s="7" t="s">
        <v>8</v>
      </c>
      <c r="D24" s="6" t="s">
        <v>9</v>
      </c>
      <c r="E24" s="6" t="s">
        <v>10</v>
      </c>
      <c r="F24" s="6" t="s">
        <v>11</v>
      </c>
      <c r="G24" s="7" t="s">
        <v>82</v>
      </c>
      <c r="H24" s="7" t="s">
        <v>83</v>
      </c>
      <c r="I24" s="2"/>
      <c r="J24" s="2"/>
      <c r="K24" s="2"/>
      <c r="L24" s="2"/>
      <c r="M24" s="2"/>
      <c r="N24" s="2"/>
      <c r="O24" s="2"/>
      <c r="P24" s="2"/>
      <c r="Q24" s="2"/>
      <c r="R24" s="2"/>
      <c r="S24" s="2"/>
      <c r="T24" s="2"/>
      <c r="U24" s="2"/>
      <c r="V24" s="2"/>
      <c r="W24" s="2"/>
      <c r="X24" s="2"/>
      <c r="Y24" s="2"/>
      <c r="Z24" s="2"/>
    </row>
    <row r="25" spans="1:26" ht="12.75" x14ac:dyDescent="0.2">
      <c r="A25" s="12">
        <v>8</v>
      </c>
      <c r="B25" s="11" t="s">
        <v>33</v>
      </c>
      <c r="C25" s="11" t="s">
        <v>44</v>
      </c>
      <c r="D25" s="48" t="s">
        <v>118</v>
      </c>
      <c r="E25" s="13" t="s">
        <v>47</v>
      </c>
      <c r="F25" s="11">
        <v>0.08</v>
      </c>
      <c r="G25" s="46">
        <v>15755.52</v>
      </c>
      <c r="H25" s="45">
        <f t="shared" ref="H25:H31" si="3">ROUND((G25*F25),2)</f>
        <v>1260.44</v>
      </c>
      <c r="I25" s="2"/>
      <c r="J25" s="2"/>
      <c r="K25" s="2"/>
      <c r="L25" s="2"/>
      <c r="M25" s="2"/>
      <c r="N25" s="2"/>
      <c r="O25" s="2"/>
      <c r="P25" s="2"/>
      <c r="Q25" s="2"/>
      <c r="R25" s="2"/>
      <c r="S25" s="2"/>
      <c r="T25" s="2"/>
      <c r="U25" s="2"/>
      <c r="V25" s="2"/>
      <c r="W25" s="2"/>
      <c r="X25" s="2"/>
      <c r="Y25" s="2"/>
      <c r="Z25" s="2"/>
    </row>
    <row r="26" spans="1:26" ht="12.75" x14ac:dyDescent="0.2">
      <c r="A26" s="12">
        <v>9</v>
      </c>
      <c r="B26" s="11" t="s">
        <v>33</v>
      </c>
      <c r="C26" s="11" t="s">
        <v>48</v>
      </c>
      <c r="D26" s="48" t="s">
        <v>119</v>
      </c>
      <c r="E26" s="13" t="s">
        <v>47</v>
      </c>
      <c r="F26" s="11">
        <v>0.64</v>
      </c>
      <c r="G26" s="46">
        <v>3486.56</v>
      </c>
      <c r="H26" s="45">
        <f t="shared" si="3"/>
        <v>2231.4</v>
      </c>
      <c r="I26" s="2"/>
      <c r="J26" s="2"/>
      <c r="K26" s="2"/>
      <c r="L26" s="2"/>
      <c r="M26" s="2"/>
      <c r="N26" s="2"/>
      <c r="O26" s="2"/>
      <c r="P26" s="2"/>
      <c r="Q26" s="2"/>
      <c r="R26" s="2"/>
      <c r="S26" s="2"/>
      <c r="T26" s="2"/>
      <c r="U26" s="2"/>
      <c r="V26" s="2"/>
      <c r="W26" s="2"/>
      <c r="X26" s="2"/>
      <c r="Y26" s="2"/>
      <c r="Z26" s="2"/>
    </row>
    <row r="27" spans="1:26" ht="12.75" x14ac:dyDescent="0.2">
      <c r="A27" s="12">
        <v>10</v>
      </c>
      <c r="B27" s="11" t="s">
        <v>33</v>
      </c>
      <c r="C27" s="11" t="s">
        <v>51</v>
      </c>
      <c r="D27" s="48" t="s">
        <v>120</v>
      </c>
      <c r="E27" s="13" t="s">
        <v>47</v>
      </c>
      <c r="F27" s="11">
        <v>0.95</v>
      </c>
      <c r="G27" s="46">
        <v>2523.84</v>
      </c>
      <c r="H27" s="45">
        <f t="shared" si="3"/>
        <v>2397.65</v>
      </c>
      <c r="I27" s="2"/>
      <c r="J27" s="2"/>
      <c r="K27" s="2"/>
      <c r="L27" s="2"/>
      <c r="M27" s="2"/>
      <c r="N27" s="2"/>
      <c r="O27" s="2"/>
      <c r="P27" s="2"/>
      <c r="Q27" s="2"/>
      <c r="R27" s="2"/>
      <c r="S27" s="2"/>
      <c r="T27" s="2"/>
      <c r="U27" s="2"/>
      <c r="V27" s="2"/>
      <c r="W27" s="2"/>
      <c r="X27" s="2"/>
      <c r="Y27" s="2"/>
      <c r="Z27" s="2"/>
    </row>
    <row r="28" spans="1:26" ht="12.75" x14ac:dyDescent="0.2">
      <c r="A28" s="12">
        <v>11</v>
      </c>
      <c r="B28" s="11" t="s">
        <v>33</v>
      </c>
      <c r="C28" s="11" t="s">
        <v>54</v>
      </c>
      <c r="D28" s="48" t="s">
        <v>121</v>
      </c>
      <c r="E28" s="13" t="s">
        <v>47</v>
      </c>
      <c r="F28" s="11">
        <v>0.16</v>
      </c>
      <c r="G28" s="46">
        <v>5804.48</v>
      </c>
      <c r="H28" s="45">
        <f t="shared" si="3"/>
        <v>928.72</v>
      </c>
      <c r="I28" s="2"/>
      <c r="J28" s="2"/>
      <c r="K28" s="2"/>
      <c r="L28" s="2"/>
      <c r="M28" s="2"/>
      <c r="N28" s="2"/>
      <c r="O28" s="2"/>
      <c r="P28" s="2"/>
      <c r="Q28" s="2"/>
      <c r="R28" s="2"/>
      <c r="S28" s="2"/>
      <c r="T28" s="2"/>
      <c r="U28" s="2"/>
      <c r="V28" s="2"/>
      <c r="W28" s="2"/>
      <c r="X28" s="2"/>
      <c r="Y28" s="2"/>
      <c r="Z28" s="2"/>
    </row>
    <row r="29" spans="1:26" ht="12.75" x14ac:dyDescent="0.2">
      <c r="A29" s="12">
        <v>12</v>
      </c>
      <c r="B29" s="11" t="s">
        <v>33</v>
      </c>
      <c r="C29" s="11" t="s">
        <v>48</v>
      </c>
      <c r="D29" s="48" t="s">
        <v>122</v>
      </c>
      <c r="E29" s="13" t="s">
        <v>47</v>
      </c>
      <c r="F29" s="11">
        <v>0.41</v>
      </c>
      <c r="G29" s="46">
        <v>3486.56</v>
      </c>
      <c r="H29" s="45">
        <f t="shared" si="3"/>
        <v>1429.49</v>
      </c>
      <c r="I29" s="2"/>
      <c r="J29" s="2"/>
      <c r="K29" s="2"/>
      <c r="L29" s="2"/>
      <c r="M29" s="2"/>
      <c r="N29" s="2"/>
      <c r="O29" s="2"/>
      <c r="P29" s="2"/>
      <c r="Q29" s="2"/>
      <c r="R29" s="2"/>
      <c r="S29" s="2"/>
      <c r="T29" s="2"/>
      <c r="U29" s="2"/>
      <c r="V29" s="2"/>
      <c r="W29" s="2"/>
      <c r="X29" s="2"/>
      <c r="Y29" s="2"/>
      <c r="Z29" s="2"/>
    </row>
    <row r="30" spans="1:26" ht="12.75" x14ac:dyDescent="0.2">
      <c r="A30" s="12">
        <v>13</v>
      </c>
      <c r="B30" s="11" t="s">
        <v>33</v>
      </c>
      <c r="C30" s="11" t="s">
        <v>51</v>
      </c>
      <c r="D30" s="48" t="s">
        <v>123</v>
      </c>
      <c r="E30" s="13" t="s">
        <v>47</v>
      </c>
      <c r="F30" s="11">
        <v>0.41</v>
      </c>
      <c r="G30" s="46">
        <v>2523.84</v>
      </c>
      <c r="H30" s="45">
        <f t="shared" si="3"/>
        <v>1034.77</v>
      </c>
      <c r="I30" s="2"/>
      <c r="J30" s="2"/>
      <c r="K30" s="2"/>
      <c r="L30" s="2"/>
      <c r="M30" s="2"/>
      <c r="N30" s="2"/>
      <c r="O30" s="2"/>
      <c r="P30" s="2"/>
      <c r="Q30" s="2"/>
      <c r="R30" s="2"/>
      <c r="S30" s="2"/>
      <c r="T30" s="2"/>
      <c r="U30" s="2"/>
      <c r="V30" s="2"/>
      <c r="W30" s="2"/>
      <c r="X30" s="2"/>
      <c r="Y30" s="2"/>
      <c r="Z30" s="2"/>
    </row>
    <row r="31" spans="1:26" ht="12.75" x14ac:dyDescent="0.2">
      <c r="A31" s="12">
        <v>14</v>
      </c>
      <c r="B31" s="11" t="s">
        <v>33</v>
      </c>
      <c r="C31" s="11" t="s">
        <v>60</v>
      </c>
      <c r="D31" s="48" t="s">
        <v>124</v>
      </c>
      <c r="E31" s="13" t="s">
        <v>47</v>
      </c>
      <c r="F31" s="11">
        <v>0.28000000000000003</v>
      </c>
      <c r="G31" s="46">
        <v>3486.56</v>
      </c>
      <c r="H31" s="45">
        <f t="shared" si="3"/>
        <v>976.24</v>
      </c>
      <c r="I31" s="2"/>
      <c r="J31" s="2"/>
      <c r="K31" s="2"/>
      <c r="L31" s="2"/>
      <c r="M31" s="2"/>
      <c r="N31" s="2"/>
      <c r="O31" s="2"/>
      <c r="P31" s="2"/>
      <c r="Q31" s="2"/>
      <c r="R31" s="2"/>
      <c r="S31" s="2"/>
      <c r="T31" s="2"/>
      <c r="U31" s="2"/>
      <c r="V31" s="2"/>
      <c r="W31" s="2"/>
      <c r="X31" s="2"/>
      <c r="Y31" s="2"/>
      <c r="Z31" s="2"/>
    </row>
    <row r="32" spans="1:26" ht="12.75" customHeight="1" x14ac:dyDescent="0.2">
      <c r="A32" s="70" t="s">
        <v>63</v>
      </c>
      <c r="B32" s="71"/>
      <c r="C32" s="71"/>
      <c r="D32" s="71"/>
      <c r="E32" s="71"/>
      <c r="F32" s="71"/>
      <c r="G32" s="72"/>
      <c r="H32" s="47">
        <f>SUM(H25:H31)</f>
        <v>10258.710000000001</v>
      </c>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106" t="s">
        <v>125</v>
      </c>
      <c r="B34" s="71"/>
      <c r="C34" s="71"/>
      <c r="D34" s="71"/>
      <c r="E34" s="71"/>
      <c r="F34" s="71"/>
      <c r="G34" s="72"/>
      <c r="H34" s="49">
        <f>H14+H21+H32</f>
        <v>84459.38</v>
      </c>
      <c r="I34" s="50"/>
      <c r="J34" s="2"/>
      <c r="K34" s="2"/>
      <c r="L34" s="2"/>
      <c r="M34" s="2"/>
      <c r="N34" s="2"/>
      <c r="O34" s="2"/>
      <c r="P34" s="2"/>
      <c r="Q34" s="2"/>
      <c r="R34" s="2"/>
      <c r="S34" s="2"/>
      <c r="T34" s="2"/>
      <c r="U34" s="2"/>
      <c r="V34" s="2"/>
      <c r="W34" s="2"/>
      <c r="X34" s="2"/>
      <c r="Y34" s="2"/>
      <c r="Z34" s="2"/>
    </row>
    <row r="35" spans="1:26" ht="12.75" customHeight="1" x14ac:dyDescent="0.2">
      <c r="A35" s="106" t="s">
        <v>126</v>
      </c>
      <c r="B35" s="71"/>
      <c r="C35" s="71"/>
      <c r="D35" s="71"/>
      <c r="E35" s="71"/>
      <c r="F35" s="71"/>
      <c r="G35" s="71"/>
      <c r="H35" s="51">
        <f>H34*0.15</f>
        <v>12668.907000000001</v>
      </c>
      <c r="I35" s="52"/>
      <c r="J35" s="2"/>
      <c r="K35" s="2"/>
      <c r="L35" s="2"/>
      <c r="M35" s="2"/>
      <c r="N35" s="2"/>
      <c r="O35" s="2"/>
      <c r="P35" s="2"/>
      <c r="Q35" s="2"/>
      <c r="R35" s="2"/>
      <c r="S35" s="2"/>
      <c r="T35" s="2"/>
      <c r="U35" s="2"/>
      <c r="V35" s="2"/>
      <c r="W35" s="2"/>
      <c r="X35" s="2"/>
      <c r="Y35" s="2"/>
      <c r="Z35" s="2"/>
    </row>
    <row r="36" spans="1:26" ht="12.75" customHeight="1" x14ac:dyDescent="0.2">
      <c r="A36" s="107" t="s">
        <v>84</v>
      </c>
      <c r="B36" s="71"/>
      <c r="C36" s="71"/>
      <c r="D36" s="71"/>
      <c r="E36" s="71"/>
      <c r="F36" s="71"/>
      <c r="G36" s="71"/>
      <c r="H36" s="53">
        <f>H34+H35</f>
        <v>97128.287000000011</v>
      </c>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sheetData>
  <mergeCells count="16">
    <mergeCell ref="A6:H6"/>
    <mergeCell ref="A7:H7"/>
    <mergeCell ref="A35:G35"/>
    <mergeCell ref="A36:G36"/>
    <mergeCell ref="A8:H8"/>
    <mergeCell ref="A14:G14"/>
    <mergeCell ref="A16:H16"/>
    <mergeCell ref="A21:G21"/>
    <mergeCell ref="A23:H23"/>
    <mergeCell ref="A32:G32"/>
    <mergeCell ref="A34:G34"/>
    <mergeCell ref="A1:H1"/>
    <mergeCell ref="A2:H2"/>
    <mergeCell ref="A3:H3"/>
    <mergeCell ref="A4:H4"/>
    <mergeCell ref="A5:H5"/>
  </mergeCells>
  <printOptions horizontalCentered="1"/>
  <pageMargins left="0.51181102362204722" right="0.51181102362204722" top="0.78740157480314965" bottom="0.78740157480314965" header="0" footer="0"/>
  <pageSetup paperSize="9" scale="86" fitToHeight="0" orientation="landscape" r:id="rId1"/>
  <rowBreaks count="2" manualBreakCount="2">
    <brk man="1"/>
    <brk id="21" man="1"/>
  </rowBreaks>
  <colBreaks count="2" manualBreakCount="2">
    <brk man="1"/>
    <brk id="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998"/>
  <sheetViews>
    <sheetView tabSelected="1" workbookViewId="0">
      <selection sqref="A1:F1"/>
    </sheetView>
  </sheetViews>
  <sheetFormatPr defaultColWidth="14.42578125" defaultRowHeight="15" customHeight="1" x14ac:dyDescent="0.2"/>
  <cols>
    <col min="1" max="1" width="12.42578125" customWidth="1"/>
    <col min="2" max="2" width="11.28515625" customWidth="1"/>
    <col min="3" max="3" width="21.5703125" customWidth="1"/>
    <col min="4" max="4" width="13.5703125" customWidth="1"/>
    <col min="5" max="5" width="20.7109375" customWidth="1"/>
    <col min="6" max="6" width="14.28515625" customWidth="1"/>
    <col min="7" max="26" width="8.7109375" customWidth="1"/>
  </cols>
  <sheetData>
    <row r="1" spans="1:26" ht="69" customHeight="1" x14ac:dyDescent="0.2">
      <c r="A1" s="58"/>
      <c r="B1" s="59"/>
      <c r="C1" s="59"/>
      <c r="D1" s="59"/>
      <c r="E1" s="59"/>
      <c r="F1" s="59"/>
      <c r="G1" s="2"/>
      <c r="H1" s="2"/>
      <c r="I1" s="2"/>
      <c r="J1" s="2"/>
      <c r="K1" s="2"/>
      <c r="L1" s="2"/>
      <c r="M1" s="2"/>
      <c r="N1" s="2"/>
      <c r="O1" s="2"/>
      <c r="P1" s="2"/>
      <c r="Q1" s="2"/>
      <c r="R1" s="2"/>
      <c r="S1" s="2"/>
      <c r="T1" s="2"/>
      <c r="U1" s="2"/>
      <c r="V1" s="2"/>
      <c r="W1" s="2"/>
      <c r="X1" s="2"/>
      <c r="Y1" s="2"/>
      <c r="Z1" s="2"/>
    </row>
    <row r="2" spans="1:26" ht="12.75" customHeight="1" x14ac:dyDescent="0.2">
      <c r="A2" s="60" t="s">
        <v>0</v>
      </c>
      <c r="B2" s="59"/>
      <c r="C2" s="59"/>
      <c r="D2" s="59"/>
      <c r="E2" s="59"/>
      <c r="F2" s="59"/>
      <c r="G2" s="2"/>
      <c r="H2" s="2"/>
      <c r="I2" s="2"/>
      <c r="J2" s="2"/>
      <c r="K2" s="2"/>
      <c r="L2" s="2"/>
      <c r="M2" s="2"/>
      <c r="N2" s="2"/>
      <c r="O2" s="2"/>
      <c r="P2" s="2"/>
      <c r="Q2" s="2"/>
      <c r="R2" s="2"/>
      <c r="S2" s="2"/>
      <c r="T2" s="2"/>
      <c r="U2" s="2"/>
      <c r="V2" s="2"/>
      <c r="W2" s="2"/>
      <c r="X2" s="2"/>
      <c r="Y2" s="2"/>
      <c r="Z2" s="2"/>
    </row>
    <row r="3" spans="1:26" ht="12.75" customHeight="1" x14ac:dyDescent="0.2">
      <c r="A3" s="61" t="s">
        <v>1</v>
      </c>
      <c r="B3" s="59"/>
      <c r="C3" s="59"/>
      <c r="D3" s="59"/>
      <c r="E3" s="59"/>
      <c r="F3" s="59"/>
      <c r="G3" s="2"/>
      <c r="H3" s="2"/>
      <c r="I3" s="2"/>
      <c r="J3" s="2"/>
      <c r="K3" s="2"/>
      <c r="L3" s="2"/>
      <c r="M3" s="2"/>
      <c r="N3" s="2"/>
      <c r="O3" s="2"/>
      <c r="P3" s="2"/>
      <c r="Q3" s="2"/>
      <c r="R3" s="2"/>
      <c r="S3" s="2"/>
      <c r="T3" s="2"/>
      <c r="U3" s="2"/>
      <c r="V3" s="2"/>
      <c r="W3" s="2"/>
      <c r="X3" s="2"/>
      <c r="Y3" s="2"/>
      <c r="Z3" s="2"/>
    </row>
    <row r="4" spans="1:26" ht="12.75" customHeight="1" x14ac:dyDescent="0.2">
      <c r="A4" s="62" t="s">
        <v>2</v>
      </c>
      <c r="B4" s="59"/>
      <c r="C4" s="59"/>
      <c r="D4" s="59"/>
      <c r="E4" s="59"/>
      <c r="F4" s="59"/>
      <c r="G4" s="2"/>
      <c r="H4" s="2"/>
      <c r="I4" s="2"/>
      <c r="J4" s="2"/>
      <c r="K4" s="2"/>
      <c r="L4" s="2"/>
      <c r="M4" s="2"/>
      <c r="N4" s="2"/>
      <c r="O4" s="2"/>
      <c r="P4" s="2"/>
      <c r="Q4" s="2"/>
      <c r="R4" s="2"/>
      <c r="S4" s="2"/>
      <c r="T4" s="2"/>
      <c r="U4" s="2"/>
      <c r="V4" s="2"/>
      <c r="W4" s="2"/>
      <c r="X4" s="2"/>
      <c r="Y4" s="2"/>
      <c r="Z4" s="2"/>
    </row>
    <row r="5" spans="1:26" ht="12.75" customHeight="1" x14ac:dyDescent="0.2">
      <c r="A5" s="108" t="s">
        <v>3</v>
      </c>
      <c r="B5" s="59"/>
      <c r="C5" s="59"/>
      <c r="D5" s="59"/>
      <c r="E5" s="59"/>
      <c r="F5" s="59"/>
      <c r="G5" s="2"/>
      <c r="H5" s="2"/>
      <c r="I5" s="2"/>
      <c r="J5" s="2"/>
      <c r="K5" s="2"/>
      <c r="L5" s="2"/>
      <c r="M5" s="2"/>
      <c r="N5" s="2"/>
      <c r="O5" s="2"/>
      <c r="P5" s="2"/>
      <c r="Q5" s="2"/>
      <c r="R5" s="2"/>
      <c r="S5" s="2"/>
      <c r="T5" s="2"/>
      <c r="U5" s="2"/>
      <c r="V5" s="2"/>
      <c r="W5" s="2"/>
      <c r="X5" s="2"/>
      <c r="Y5" s="2"/>
      <c r="Z5" s="2"/>
    </row>
    <row r="6" spans="1:26" ht="12.75" customHeight="1" x14ac:dyDescent="0.25">
      <c r="A6" s="65" t="s">
        <v>127</v>
      </c>
      <c r="B6" s="66"/>
      <c r="C6" s="66"/>
      <c r="D6" s="66"/>
      <c r="E6" s="66"/>
      <c r="F6" s="66"/>
      <c r="G6" s="2"/>
      <c r="H6" s="2"/>
      <c r="I6" s="2"/>
      <c r="J6" s="2"/>
      <c r="K6" s="2"/>
      <c r="L6" s="2"/>
      <c r="M6" s="2"/>
      <c r="N6" s="2"/>
      <c r="O6" s="2"/>
      <c r="P6" s="2"/>
      <c r="Q6" s="2"/>
      <c r="R6" s="2"/>
      <c r="S6" s="2"/>
      <c r="T6" s="2"/>
      <c r="U6" s="2"/>
      <c r="V6" s="2"/>
      <c r="W6" s="2"/>
      <c r="X6" s="2"/>
      <c r="Y6" s="2"/>
      <c r="Z6" s="2"/>
    </row>
    <row r="7" spans="1:26" ht="12.75" customHeight="1" x14ac:dyDescent="0.2">
      <c r="A7" s="86"/>
      <c r="B7" s="87"/>
      <c r="C7" s="87"/>
      <c r="D7" s="87"/>
      <c r="E7" s="87"/>
      <c r="F7" s="87"/>
      <c r="G7" s="2"/>
      <c r="H7" s="2"/>
      <c r="I7" s="2"/>
      <c r="J7" s="2"/>
      <c r="K7" s="2"/>
      <c r="L7" s="2"/>
      <c r="M7" s="2"/>
      <c r="N7" s="2"/>
      <c r="O7" s="2"/>
      <c r="P7" s="2"/>
      <c r="Q7" s="2"/>
      <c r="R7" s="2"/>
      <c r="S7" s="2"/>
      <c r="T7" s="2"/>
      <c r="U7" s="2"/>
      <c r="V7" s="2"/>
      <c r="W7" s="2"/>
      <c r="X7" s="2"/>
      <c r="Y7" s="2"/>
      <c r="Z7" s="2"/>
    </row>
    <row r="8" spans="1:26" ht="12.75" customHeight="1" x14ac:dyDescent="0.2">
      <c r="A8" s="109" t="s">
        <v>128</v>
      </c>
      <c r="B8" s="71"/>
      <c r="C8" s="71"/>
      <c r="D8" s="71"/>
      <c r="E8" s="72"/>
      <c r="F8" s="54">
        <f>Planilha_Orçamentária!H36</f>
        <v>97128.287000000011</v>
      </c>
      <c r="G8" s="2"/>
      <c r="H8" s="2"/>
      <c r="I8" s="2"/>
      <c r="J8" s="2"/>
      <c r="K8" s="2"/>
      <c r="L8" s="2"/>
      <c r="M8" s="2"/>
      <c r="N8" s="2"/>
      <c r="O8" s="2"/>
      <c r="P8" s="2"/>
      <c r="Q8" s="2"/>
      <c r="R8" s="2"/>
      <c r="S8" s="2"/>
      <c r="T8" s="2"/>
      <c r="U8" s="2"/>
      <c r="V8" s="2"/>
      <c r="W8" s="2"/>
      <c r="X8" s="2"/>
      <c r="Y8" s="2"/>
      <c r="Z8" s="2"/>
    </row>
    <row r="9" spans="1:26" ht="12.75" customHeight="1" x14ac:dyDescent="0.2">
      <c r="A9" s="2"/>
      <c r="B9" s="2"/>
      <c r="C9" s="2"/>
      <c r="D9" s="2"/>
      <c r="E9" s="2"/>
      <c r="F9" s="2"/>
      <c r="G9" s="2"/>
      <c r="H9" s="2"/>
      <c r="I9" s="2"/>
      <c r="J9" s="2"/>
      <c r="K9" s="2"/>
      <c r="L9" s="2"/>
      <c r="M9" s="2"/>
      <c r="N9" s="2"/>
      <c r="O9" s="2"/>
      <c r="P9" s="2"/>
      <c r="Q9" s="2"/>
      <c r="R9" s="2"/>
      <c r="S9" s="2"/>
      <c r="T9" s="2"/>
      <c r="U9" s="2"/>
      <c r="V9" s="2"/>
      <c r="W9" s="2"/>
      <c r="X9" s="2"/>
      <c r="Y9" s="2"/>
      <c r="Z9" s="2"/>
    </row>
    <row r="10" spans="1:26" ht="12.75" customHeight="1" x14ac:dyDescent="0.2">
      <c r="A10" s="6" t="s">
        <v>129</v>
      </c>
      <c r="B10" s="7" t="s">
        <v>130</v>
      </c>
      <c r="C10" s="6" t="s">
        <v>131</v>
      </c>
      <c r="D10" s="6" t="s">
        <v>132</v>
      </c>
      <c r="E10" s="7" t="s">
        <v>133</v>
      </c>
      <c r="F10" s="7" t="s">
        <v>134</v>
      </c>
      <c r="G10" s="2"/>
      <c r="H10" s="2"/>
      <c r="I10" s="2"/>
      <c r="J10" s="2"/>
      <c r="K10" s="2"/>
      <c r="L10" s="2"/>
      <c r="M10" s="2"/>
      <c r="N10" s="2"/>
      <c r="O10" s="2"/>
      <c r="P10" s="2"/>
      <c r="Q10" s="2"/>
      <c r="R10" s="2"/>
      <c r="S10" s="2"/>
      <c r="T10" s="2"/>
      <c r="U10" s="2"/>
      <c r="V10" s="2"/>
      <c r="W10" s="2"/>
      <c r="X10" s="2"/>
      <c r="Y10" s="2"/>
      <c r="Z10" s="2"/>
    </row>
    <row r="11" spans="1:26" ht="12.75" customHeight="1" x14ac:dyDescent="0.2">
      <c r="A11" s="10">
        <v>1</v>
      </c>
      <c r="B11" s="10">
        <v>1</v>
      </c>
      <c r="C11" s="55">
        <v>1</v>
      </c>
      <c r="D11" s="56">
        <f>$F$8*C11</f>
        <v>97128.287000000011</v>
      </c>
      <c r="E11" s="57">
        <f t="shared" ref="E11:F11" si="0">C11</f>
        <v>1</v>
      </c>
      <c r="F11" s="56">
        <f t="shared" si="0"/>
        <v>97128.287000000011</v>
      </c>
      <c r="G11" s="2"/>
      <c r="H11" s="2"/>
      <c r="I11" s="2"/>
      <c r="J11" s="2"/>
      <c r="K11" s="2"/>
      <c r="L11" s="2"/>
      <c r="M11" s="2"/>
      <c r="N11" s="2"/>
      <c r="O11" s="2"/>
      <c r="P11" s="2"/>
      <c r="Q11" s="2"/>
      <c r="R11" s="2"/>
      <c r="S11" s="2"/>
      <c r="T11" s="2"/>
      <c r="U11" s="2"/>
      <c r="V11" s="2"/>
      <c r="W11" s="2"/>
      <c r="X11" s="2"/>
      <c r="Y11" s="2"/>
      <c r="Z11" s="2"/>
    </row>
    <row r="12" spans="1:26" ht="12.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sheetData>
  <mergeCells count="8">
    <mergeCell ref="A6:F6"/>
    <mergeCell ref="A7:F7"/>
    <mergeCell ref="A8:E8"/>
    <mergeCell ref="A1:F1"/>
    <mergeCell ref="A2:F2"/>
    <mergeCell ref="A3:F3"/>
    <mergeCell ref="A4:F4"/>
    <mergeCell ref="A5:F5"/>
  </mergeCells>
  <printOptions horizontalCentered="1"/>
  <pageMargins left="0.511811024" right="0.511811024" top="0.78740157499999996" bottom="0.78740157499999996" header="0" footer="0"/>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Memorial_Calculo</vt:lpstr>
      <vt:lpstr>Pesquisas_Preço</vt:lpstr>
      <vt:lpstr>Modelo_Pesquisas</vt:lpstr>
      <vt:lpstr>Composição de BDI</vt:lpstr>
      <vt:lpstr>Planilha_Orçamentária</vt:lpstr>
      <vt:lpstr>Cronograma_Físico_Financeiro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Leidiane</dc:creator>
  <cp:lastModifiedBy>Renato Chagas Almeida</cp:lastModifiedBy>
  <cp:lastPrinted>2022-03-25T13:05:47Z</cp:lastPrinted>
  <dcterms:created xsi:type="dcterms:W3CDTF">2020-05-21T14:56:03Z</dcterms:created>
  <dcterms:modified xsi:type="dcterms:W3CDTF">2022-03-25T13:08:27Z</dcterms:modified>
</cp:coreProperties>
</file>