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4"/>
  </bookViews>
  <sheets>
    <sheet name="ANEXO I" sheetId="1" r:id="rId1"/>
    <sheet name="ANEXO II" sheetId="2" r:id="rId2"/>
    <sheet name="ANEXO III" sheetId="3" r:id="rId3"/>
    <sheet name="CUSTO PORTEIRO 12X36 DIURNO" sheetId="4" r:id="rId4"/>
    <sheet name="CUSTO PORTEIRO 12X36 NOTURNO" sheetId="5" r:id="rId5"/>
    <sheet name="CUSTO MATERIAL EPI" sheetId="6" r:id="rId6"/>
  </sheets>
  <definedNames/>
  <calcPr fullCalcOnLoad="1"/>
</workbook>
</file>

<file path=xl/sharedStrings.xml><?xml version="1.0" encoding="utf-8"?>
<sst xmlns="http://schemas.openxmlformats.org/spreadsheetml/2006/main" count="576" uniqueCount="223">
  <si>
    <t>Prefeitura Municipal de Quissamã</t>
  </si>
  <si>
    <t>Coordenadoria Especial de Segurança Pública e Trânsito – CESEP</t>
  </si>
  <si>
    <t>ANEXO I</t>
  </si>
  <si>
    <t>QUANTITATIVO DE POSTOS POR SECRETARIA</t>
  </si>
  <si>
    <t>SERVIÇOS DE PORTEIRO</t>
  </si>
  <si>
    <t>Descrição do Posto</t>
  </si>
  <si>
    <t>SEMAD</t>
  </si>
  <si>
    <t>SEMED</t>
  </si>
  <si>
    <t>SEMSA</t>
  </si>
  <si>
    <t>SEMAG</t>
  </si>
  <si>
    <t>SEMDE</t>
  </si>
  <si>
    <t>CECLA</t>
  </si>
  <si>
    <t>CEESP</t>
  </si>
  <si>
    <t>SEMAS</t>
  </si>
  <si>
    <t>CETRA</t>
  </si>
  <si>
    <t>TOTAL</t>
  </si>
  <si>
    <t>Posto de Porteiro, convencional, escala 12X36, de segunda a domingo, inclusive feriados.</t>
  </si>
  <si>
    <t>Observação:</t>
  </si>
  <si>
    <t>SEMAD – Secretaria Municipal de Administração</t>
  </si>
  <si>
    <t>SEMED – Secretaria Municipal de Educação</t>
  </si>
  <si>
    <t>SEMSA -  Secretaria Municipal de Saúde</t>
  </si>
  <si>
    <t>SEMAG – Secretaria Municipal de Agricultura, Meio Ambiente e Pesca</t>
  </si>
  <si>
    <t>SEMDE – Secretaria Municipal de Desenvolvimento Econômico, Trabalho e Turismo</t>
  </si>
  <si>
    <t>CECLA – Coordenadoria Especial de Cultura e Lazer</t>
  </si>
  <si>
    <t>CEESP – Coordenadoria Especial de Esporte e Juventude</t>
  </si>
  <si>
    <t>SEMAS – Secretaria Municipal de Assistência Social</t>
  </si>
  <si>
    <t>CETRA – Coordenadoria Especial de Transporte</t>
  </si>
  <si>
    <t>ANEXO II</t>
  </si>
  <si>
    <t>ENDEREÇOS</t>
  </si>
  <si>
    <t>Secretaria Municipal de Administração – SEMAD</t>
  </si>
  <si>
    <t>Sede da Prefeitura Municipal de Quissamã</t>
  </si>
  <si>
    <t>Rua Conde de Araruama – 425 – Centro</t>
  </si>
  <si>
    <t>Secretaria Municipal de Educação – SEMED</t>
  </si>
  <si>
    <t>CAEEQ – Centro de Atendimento Educacional Especializado de Quissamã</t>
  </si>
  <si>
    <t>Estrada Principal s/nº – Fazenda Santa Tereza</t>
  </si>
  <si>
    <t>CIEP Municipalizado , 465</t>
  </si>
  <si>
    <t>Rua Edval Barcelos, s/nº – Caxias</t>
  </si>
  <si>
    <t>E. M. Ignácio Hugo de Souza</t>
  </si>
  <si>
    <t>Estrada da Penha s/nº – Penha</t>
  </si>
  <si>
    <t>E. M. Professora Maria Ilka de Queirós Mattoso</t>
  </si>
  <si>
    <t>Rua Belizário de Souza nº 736 – Santa Catarina</t>
  </si>
  <si>
    <t>Secretaria Municipal de Saúde – SEMSA</t>
  </si>
  <si>
    <t>Hospital Municipal Maria Mariana de Jesus</t>
  </si>
  <si>
    <t>Av. Almilcar Pereira da Silva, s/nº - Piteiras</t>
  </si>
  <si>
    <t>Unidade de Saúde de Família de Barra do Furado</t>
  </si>
  <si>
    <t>Av. Atlântica s/nº – Barra do furado</t>
  </si>
  <si>
    <t>CAPS – Centro de Atendimento Psicossocial</t>
  </si>
  <si>
    <t>Unidade de Emergência Mario Barros Wagner</t>
  </si>
  <si>
    <t>Rua Délfica de Carvalho Wagner</t>
  </si>
  <si>
    <t>Secretaria Municipal de Agricultura, Meio Ambiente e Pesca – SEMAG</t>
  </si>
  <si>
    <t>Parque de Exposições Dr. Renato Carneiro da Silva</t>
  </si>
  <si>
    <t>Rua Manoel Gomes dos Santos, nº 150</t>
  </si>
  <si>
    <t xml:space="preserve">Horto Municipal </t>
  </si>
  <si>
    <t>Canto de Santo Antônio</t>
  </si>
  <si>
    <t>Secretaria Municipal de Desenvolvimento Econômico, Trabalho e Turismo – SEMDE</t>
  </si>
  <si>
    <t>Galpão de Cursos – SENAI</t>
  </si>
  <si>
    <t>Av. Almilcar Pereira da Silva, nº 2.265 – Carmo</t>
  </si>
  <si>
    <t>Coordenadoria Especial de Cultura e Lazer – CECLA</t>
  </si>
  <si>
    <t>Centro Cultural Sobradinho</t>
  </si>
  <si>
    <t xml:space="preserve">R. Comendador José Julião, 184 – Centro – Quissamã </t>
  </si>
  <si>
    <t>Museu Municipal Fazenda Quissamã</t>
  </si>
  <si>
    <t xml:space="preserve">RJ-178, s/nº - Quissamã  </t>
  </si>
  <si>
    <t>Coordenadoria Especial de Esporte e Juventude - CEESP</t>
  </si>
  <si>
    <t>Parque de Aquático Municipal</t>
  </si>
  <si>
    <t>Rua Jerônimo Alves Paula, s/nº – Alto Alegre – Quissamã</t>
  </si>
  <si>
    <t>Secretaria Municipal de Assistência Social – SEMAS</t>
  </si>
  <si>
    <t xml:space="preserve">Centro de Referência da Assistência Social – CRAS I </t>
  </si>
  <si>
    <t>Rua Gessy Barcelos, s/nº – Sítio Quissamã – Quissamã</t>
  </si>
  <si>
    <t xml:space="preserve">Centro de Referência da Assistência Social – CRAS II </t>
  </si>
  <si>
    <t>Rua Vicente Ribeiro Da Silva, s/nº – Barra do Furado – Quissamã</t>
  </si>
  <si>
    <t xml:space="preserve">Centro de Referência da Assistência Social – CRAS III </t>
  </si>
  <si>
    <t>Local à definir</t>
  </si>
  <si>
    <t xml:space="preserve">Centro de Referência Especializado de Assistência Social – CREAS </t>
  </si>
  <si>
    <t>Centro de Referência da Mulher</t>
  </si>
  <si>
    <t>Coordenadoria Especial de Transporte – CETRA</t>
  </si>
  <si>
    <t>Barracão e Garagem</t>
  </si>
  <si>
    <t>Rua Barão de Monte Cedro, nº 207 – Centro</t>
  </si>
  <si>
    <t>ANEXO III</t>
  </si>
  <si>
    <t>QUANTITATIVO DE PORTEIRO POR POSTO</t>
  </si>
  <si>
    <t>QUANT.    12 X 36</t>
  </si>
  <si>
    <t>4</t>
  </si>
  <si>
    <t>TOTAL GERAL</t>
  </si>
  <si>
    <t>República Federativa do Brasil – Estado do Rio de Janeiro</t>
  </si>
  <si>
    <t>Av. Amilcar Pereira da Silva, 944 – Piteiras – Quissamã – RJ</t>
  </si>
  <si>
    <t>Discriminação dos Serviços Diurnos</t>
  </si>
  <si>
    <t>A</t>
  </si>
  <si>
    <t>Data de apresentação da proposta</t>
  </si>
  <si>
    <t>B</t>
  </si>
  <si>
    <t>Município</t>
  </si>
  <si>
    <t>Quissamã</t>
  </si>
  <si>
    <t>C</t>
  </si>
  <si>
    <t>Ano do Acordo, Convenção ou Dissídio Coletivo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</si>
  <si>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</si>
  <si>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</si>
  <si>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</si>
  <si>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</si>
  <si>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</si>
  <si>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</si>
  <si>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Porteiro</t>
  </si>
  <si>
    <t>Posto</t>
  </si>
  <si>
    <t>Dados para composição dos custos referentes à mão de obra</t>
  </si>
  <si>
    <t>Tipo de serviço (mesmo serviço com características distintas)</t>
  </si>
  <si>
    <t>Porteiro de Edifícios</t>
  </si>
  <si>
    <t>Classificação Brasileira de Ocupações (CBO)</t>
  </si>
  <si>
    <t>5174-10</t>
  </si>
  <si>
    <t>Salário Nominativo da Categoria Profissional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</si>
  <si>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</si>
  <si>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</si>
  <si>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</si>
  <si>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</si>
  <si>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</si>
  <si>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</si>
  <si>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</si>
  <si>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>Adicional Periculosidade</t>
  </si>
  <si>
    <t>Adicional Insalubridade</t>
  </si>
  <si>
    <t>Adicional Noturno</t>
  </si>
  <si>
    <t>E</t>
  </si>
  <si>
    <t>Adicional de Hora Noturna Reduzida</t>
  </si>
  <si>
    <t>F</t>
  </si>
  <si>
    <t>Adicional de Hora Extra no Feriado Trabalhado</t>
  </si>
  <si>
    <t>G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</si>
  <si>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</si>
  <si>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</si>
  <si>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</si>
  <si>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</si>
  <si>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t>13 (Décimo-terceiro) salário</t>
  </si>
  <si>
    <r>
      <rPr>
        <sz val="10"/>
        <color indexed="8"/>
        <rFont val="Arial"/>
        <family val="2"/>
      </rPr>
      <t>Férias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Adicional de Férias</t>
    </r>
  </si>
  <si>
    <t>TOTAL SUBMÓDULO 2.1</t>
  </si>
  <si>
    <t>Submódulo 2.2 - GPS, FGTS e Outras Contribuições</t>
  </si>
  <si>
    <t>INSS</t>
  </si>
  <si>
    <t>Salário Educação</t>
  </si>
  <si>
    <t>SAT (Seguro Acidente de Trabalho)</t>
  </si>
  <si>
    <t>SESC ou SESI</t>
  </si>
  <si>
    <t>SENAI - SENAC</t>
  </si>
  <si>
    <t>SEBRAE</t>
  </si>
  <si>
    <t>INCRA</t>
  </si>
  <si>
    <t>H</t>
  </si>
  <si>
    <t>FGTS</t>
  </si>
  <si>
    <t>TOTAL SUBMÓDULO 2.2</t>
  </si>
  <si>
    <t>Submódulo 2.3 - Benefícios Mensais e Diários</t>
  </si>
  <si>
    <t>Transporte (15 dias x R$ 5,00)</t>
  </si>
  <si>
    <t>-</t>
  </si>
  <si>
    <t>Auxílio-Refeição/Alimentação (15 dias x R$ 18,00)</t>
  </si>
  <si>
    <t>Assistência Médica e Familiar</t>
  </si>
  <si>
    <t>Seguro de Vida</t>
  </si>
  <si>
    <t>Contribuição Patronal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</si>
  <si>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</si>
  <si>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</si>
  <si>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</si>
  <si>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</si>
  <si>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</si>
  <si>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</si>
  <si>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</si>
  <si>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</si>
  <si>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</si>
  <si>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</si>
  <si>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</si>
  <si>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</si>
  <si>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</si>
  <si>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</si>
  <si>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>Multa do FGTS e Contribuição Social sobre o Aviso Prévio Indenizado</t>
  </si>
  <si>
    <t>Aviso Prévio Trabalhado</t>
  </si>
  <si>
    <t>Incidência dos encargos do submódulo 2.2 sobre Aviso Prévio Trabalhado</t>
  </si>
  <si>
    <t>Multa do FGTS e Contribuição Social sobre o Aviso Prévio Trabalhado.</t>
  </si>
  <si>
    <t>TOTAL DO MÓDULO 3</t>
  </si>
  <si>
    <t>MÓDULO 4 – CUSTO DE REPOSIÇÃO DO PROFISSIONAL AUSENTE</t>
  </si>
  <si>
    <t>Submódulo 4.1 - Ausências Legais</t>
  </si>
  <si>
    <t>Férias</t>
  </si>
  <si>
    <t>Ausências Legais</t>
  </si>
  <si>
    <t>Licença Paternidade</t>
  </si>
  <si>
    <t>Ausência por Acidente de Trabalho</t>
  </si>
  <si>
    <t>Afastamento Maternidade</t>
  </si>
  <si>
    <t>TOTAL SUBMÓDULO 4.1</t>
  </si>
  <si>
    <t>Submódulo 4.2 - Intrajornada</t>
  </si>
  <si>
    <t>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</si>
  <si>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</si>
  <si>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</si>
  <si>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</si>
  <si>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</si>
  <si>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</si>
  <si>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</si>
  <si>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</si>
  <si>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</si>
  <si>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</si>
  <si>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>Camisa polo branca com bordado no peito (4 unid / porteiro)</t>
  </si>
  <si>
    <t>Calça Jeans (4 unid / porteiro)</t>
  </si>
  <si>
    <t>Botas com elástico (4 unid / porteiro)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</si>
  <si>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</si>
  <si>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</si>
  <si>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</si>
  <si>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</si>
  <si>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</si>
  <si>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</si>
  <si>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</si>
  <si>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</si>
  <si>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</si>
  <si>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</si>
  <si>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</si>
  <si>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</si>
  <si>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</si>
  <si>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</si>
  <si>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</si>
  <si>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</si>
  <si>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</si>
  <si>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PREÇO TOTAL MENSAL</t>
  </si>
  <si>
    <t>PREÇO TOTAL ANUAL</t>
  </si>
  <si>
    <t>Discriminação dos Serviços Noturnos</t>
  </si>
  <si>
    <t>Estado do Rio de Janeiro</t>
  </si>
  <si>
    <t>PREFEITURA MUNICIPAL DE QUISSAMÃ</t>
  </si>
  <si>
    <t xml:space="preserve">Coordenadoria Especial de Segurança Pública e Trânsito - CESEP </t>
  </si>
  <si>
    <t>PLANILHA DE MÉDIA DOS ORÇAMENTOS APRESENTADOS PARA EPI PORTEIROS</t>
  </si>
  <si>
    <t>Nº</t>
  </si>
  <si>
    <t>DESCRIÇÃO</t>
  </si>
  <si>
    <t>DALTON MARTINS</t>
  </si>
  <si>
    <t>M MESQUITA</t>
  </si>
  <si>
    <t>L L J R DA SILVA</t>
  </si>
  <si>
    <t>MÉDIA</t>
  </si>
  <si>
    <t>Qtdade a ser Fornecida</t>
  </si>
  <si>
    <t>Mensal por Empregado</t>
  </si>
  <si>
    <t xml:space="preserve">Anual </t>
  </si>
  <si>
    <t>Camisa polo branca com bordado no peito</t>
  </si>
  <si>
    <t>Calça Jeans</t>
  </si>
  <si>
    <t>Botas com elástico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</si>
</sst>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[$R$-416]\ #,##0.00;[Red]\-[$R$-416]\ #,##0.00"/>
    <numFmt numFmtId="166" formatCode="0.0000%"/>
    <numFmt numFmtId="167" formatCode="0.000%"/>
    <numFmt numFmtId="168" formatCode="0.0%"/>
  </numFmts>
  <fonts count="23">
    <font>
      <sz val="10"/>
      <name val="Arial"/>
      <family val="2"/>
    </font>
    <font>
      <sz val="10"/>
      <color indexed="8"/>
      <name val="Mangal"/>
      <family val="2"/>
    </font>
    <font>
      <sz val="10"/>
      <color indexed="9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sans-serif;Arial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8" borderId="0" applyNumberFormat="0" applyBorder="0" applyAlignment="0" applyProtection="0"/>
    <xf numFmtId="0" fontId="8" fillId="8" borderId="1" applyNumberFormat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justify" wrapText="1"/>
    </xf>
    <xf numFmtId="0" fontId="0" fillId="0" borderId="5" xfId="0" applyNumberFormat="1" applyFill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justify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0" fillId="0" borderId="0" xfId="0" applyAlignment="1">
      <alignment wrapText="1"/>
    </xf>
    <xf numFmtId="0" fontId="10" fillId="9" borderId="5" xfId="0" applyFont="1" applyFill="1" applyBorder="1" applyAlignment="1">
      <alignment/>
    </xf>
    <xf numFmtId="0" fontId="0" fillId="9" borderId="5" xfId="0" applyFill="1" applyBorder="1" applyAlignment="1">
      <alignment/>
    </xf>
    <xf numFmtId="0" fontId="10" fillId="9" borderId="0" xfId="0" applyFont="1" applyFill="1" applyAlignment="1">
      <alignment horizontal="center" wrapText="1"/>
    </xf>
    <xf numFmtId="49" fontId="0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5" xfId="0" applyNumberFormat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5" xfId="0" applyFont="1" applyBorder="1" applyAlignment="1" applyProtection="1">
      <alignment horizontal="center" vertical="top" wrapText="1"/>
      <protection locked="0"/>
    </xf>
    <xf numFmtId="1" fontId="11" fillId="0" borderId="5" xfId="0" applyNumberFormat="1" applyFont="1" applyBorder="1" applyAlignment="1" applyProtection="1">
      <alignment horizontal="center" vertical="top" shrinkToFit="1"/>
      <protection locked="0"/>
    </xf>
    <xf numFmtId="1" fontId="13" fillId="0" borderId="5" xfId="0" applyNumberFormat="1" applyFont="1" applyBorder="1" applyAlignment="1" applyProtection="1">
      <alignment horizontal="center" vertical="top" shrinkToFit="1"/>
      <protection locked="0"/>
    </xf>
    <xf numFmtId="0" fontId="10" fillId="0" borderId="5" xfId="0" applyFont="1" applyBorder="1" applyAlignment="1" applyProtection="1">
      <alignment horizontal="center" vertical="top" wrapText="1"/>
      <protection locked="0"/>
    </xf>
    <xf numFmtId="0" fontId="10" fillId="0" borderId="5" xfId="0" applyFont="1" applyBorder="1" applyAlignment="1" applyProtection="1">
      <alignment horizontal="left" vertical="top" wrapText="1" indent="1"/>
      <protection locked="0"/>
    </xf>
    <xf numFmtId="0" fontId="0" fillId="0" borderId="5" xfId="0" applyBorder="1" applyAlignment="1" applyProtection="1">
      <alignment horizontal="left" wrapText="1"/>
      <protection locked="0"/>
    </xf>
    <xf numFmtId="4" fontId="11" fillId="0" borderId="5" xfId="0" applyNumberFormat="1" applyFont="1" applyBorder="1" applyAlignment="1" applyProtection="1">
      <alignment horizontal="right" vertical="top" shrinkToFit="1"/>
      <protection locked="0"/>
    </xf>
    <xf numFmtId="10" fontId="11" fillId="0" borderId="5" xfId="0" applyNumberFormat="1" applyFont="1" applyBorder="1" applyAlignment="1" applyProtection="1">
      <alignment horizontal="center" vertical="top" shrinkToFit="1"/>
      <protection locked="0"/>
    </xf>
    <xf numFmtId="2" fontId="11" fillId="4" borderId="5" xfId="0" applyNumberFormat="1" applyFont="1" applyFill="1" applyBorder="1" applyAlignment="1" applyProtection="1">
      <alignment horizontal="right" vertical="top" shrinkToFit="1"/>
      <protection/>
    </xf>
    <xf numFmtId="10" fontId="11" fillId="0" borderId="5" xfId="0" applyNumberFormat="1" applyFont="1" applyBorder="1" applyAlignment="1" applyProtection="1">
      <alignment horizontal="center" wrapText="1"/>
      <protection locked="0"/>
    </xf>
    <xf numFmtId="4" fontId="13" fillId="4" borderId="5" xfId="0" applyNumberFormat="1" applyFont="1" applyFill="1" applyBorder="1" applyAlignment="1" applyProtection="1">
      <alignment horizontal="right" vertical="top" shrinkToFit="1"/>
      <protection/>
    </xf>
    <xf numFmtId="10" fontId="13" fillId="4" borderId="5" xfId="0" applyNumberFormat="1" applyFont="1" applyFill="1" applyBorder="1" applyAlignment="1" applyProtection="1">
      <alignment horizontal="center" vertical="top" shrinkToFit="1"/>
      <protection/>
    </xf>
    <xf numFmtId="2" fontId="13" fillId="4" borderId="5" xfId="0" applyNumberFormat="1" applyFont="1" applyFill="1" applyBorder="1" applyAlignment="1" applyProtection="1">
      <alignment horizontal="right" vertical="top" shrinkToFit="1"/>
      <protection/>
    </xf>
    <xf numFmtId="2" fontId="11" fillId="10" borderId="5" xfId="0" applyNumberFormat="1" applyFont="1" applyFill="1" applyBorder="1" applyAlignment="1" applyProtection="1">
      <alignment horizontal="right" vertical="top" shrinkToFit="1"/>
      <protection/>
    </xf>
    <xf numFmtId="10" fontId="13" fillId="10" borderId="5" xfId="0" applyNumberFormat="1" applyFont="1" applyFill="1" applyBorder="1" applyAlignment="1" applyProtection="1">
      <alignment horizontal="center" vertical="top" shrinkToFit="1"/>
      <protection/>
    </xf>
    <xf numFmtId="2" fontId="13" fillId="10" borderId="5" xfId="0" applyNumberFormat="1" applyFont="1" applyFill="1" applyBorder="1" applyAlignment="1" applyProtection="1">
      <alignment horizontal="right" vertical="top" shrinkToFit="1"/>
      <protection/>
    </xf>
    <xf numFmtId="0" fontId="0" fillId="0" borderId="0" xfId="0" applyAlignment="1" applyProtection="1">
      <alignment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10" fillId="0" borderId="7" xfId="0" applyFont="1" applyBorder="1" applyAlignment="1" applyProtection="1">
      <alignment horizontal="left" vertical="top" wrapText="1" indent="1"/>
      <protection locked="0"/>
    </xf>
    <xf numFmtId="0" fontId="10" fillId="0" borderId="7" xfId="0" applyFont="1" applyBorder="1" applyAlignment="1" applyProtection="1">
      <alignment horizontal="center" vertical="top" wrapText="1"/>
      <protection locked="0"/>
    </xf>
    <xf numFmtId="0" fontId="0" fillId="0" borderId="7" xfId="0" applyFont="1" applyBorder="1" applyAlignment="1" applyProtection="1">
      <alignment horizontal="center" vertical="top" wrapText="1"/>
      <protection locked="0"/>
    </xf>
    <xf numFmtId="2" fontId="11" fillId="0" borderId="7" xfId="0" applyNumberFormat="1" applyFont="1" applyBorder="1" applyAlignment="1" applyProtection="1">
      <alignment horizontal="right" vertical="top" shrinkToFi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165" fontId="11" fillId="0" borderId="7" xfId="0" applyNumberFormat="1" applyFont="1" applyBorder="1" applyAlignment="1" applyProtection="1">
      <alignment horizontal="right" vertical="top" shrinkToFit="1"/>
      <protection locked="0"/>
    </xf>
    <xf numFmtId="165" fontId="11" fillId="4" borderId="7" xfId="0" applyNumberFormat="1" applyFont="1" applyFill="1" applyBorder="1" applyAlignment="1" applyProtection="1">
      <alignment/>
      <protection/>
    </xf>
    <xf numFmtId="10" fontId="11" fillId="0" borderId="7" xfId="0" applyNumberFormat="1" applyFont="1" applyBorder="1" applyAlignment="1" applyProtection="1">
      <alignment horizontal="center" vertical="top" shrinkToFit="1"/>
      <protection locked="0"/>
    </xf>
    <xf numFmtId="165" fontId="11" fillId="10" borderId="7" xfId="0" applyNumberFormat="1" applyFont="1" applyFill="1" applyBorder="1" applyAlignment="1" applyProtection="1">
      <alignment horizontal="right" vertical="top" shrinkToFit="1"/>
      <protection/>
    </xf>
    <xf numFmtId="166" fontId="11" fillId="0" borderId="7" xfId="0" applyNumberFormat="1" applyFont="1" applyBorder="1" applyAlignment="1" applyProtection="1">
      <alignment horizontal="center" vertical="top" shrinkToFit="1"/>
      <protection locked="0"/>
    </xf>
    <xf numFmtId="167" fontId="11" fillId="0" borderId="7" xfId="0" applyNumberFormat="1" applyFont="1" applyBorder="1" applyAlignment="1" applyProtection="1">
      <alignment horizontal="center" vertical="top" shrinkToFi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10" fontId="11" fillId="0" borderId="7" xfId="0" applyNumberFormat="1" applyFont="1" applyBorder="1" applyAlignment="1" applyProtection="1">
      <alignment horizontal="center" vertical="center" shrinkToFit="1"/>
      <protection locked="0"/>
    </xf>
    <xf numFmtId="165" fontId="11" fillId="10" borderId="7" xfId="0" applyNumberFormat="1" applyFont="1" applyFill="1" applyBorder="1" applyAlignment="1" applyProtection="1">
      <alignment horizontal="right" vertical="center" shrinkToFit="1"/>
      <protection/>
    </xf>
    <xf numFmtId="10" fontId="11" fillId="10" borderId="7" xfId="0" applyNumberFormat="1" applyFont="1" applyFill="1" applyBorder="1" applyAlignment="1" applyProtection="1">
      <alignment horizontal="center"/>
      <protection/>
    </xf>
    <xf numFmtId="165" fontId="11" fillId="10" borderId="7" xfId="0" applyNumberFormat="1" applyFont="1" applyFill="1" applyBorder="1" applyAlignment="1" applyProtection="1">
      <alignment/>
      <protection/>
    </xf>
    <xf numFmtId="0" fontId="10" fillId="0" borderId="5" xfId="0" applyFont="1" applyBorder="1" applyAlignment="1" applyProtection="1">
      <alignment horizontal="left" vertical="top" wrapText="1"/>
      <protection locked="0"/>
    </xf>
    <xf numFmtId="2" fontId="11" fillId="0" borderId="5" xfId="0" applyNumberFormat="1" applyFont="1" applyBorder="1" applyAlignment="1" applyProtection="1">
      <alignment horizontal="right" vertical="top" shrinkToFit="1"/>
      <protection locked="0"/>
    </xf>
    <xf numFmtId="1" fontId="13" fillId="0" borderId="8" xfId="0" applyNumberFormat="1" applyFont="1" applyBorder="1" applyAlignment="1" applyProtection="1">
      <alignment horizontal="center" vertical="top" shrinkToFit="1"/>
      <protection locked="0"/>
    </xf>
    <xf numFmtId="0" fontId="10" fillId="0" borderId="8" xfId="0" applyFont="1" applyBorder="1" applyAlignment="1" applyProtection="1">
      <alignment horizontal="center" vertical="top" wrapText="1"/>
      <protection locked="0"/>
    </xf>
    <xf numFmtId="2" fontId="11" fillId="0" borderId="5" xfId="0" applyNumberFormat="1" applyFont="1" applyBorder="1" applyAlignment="1" applyProtection="1">
      <alignment horizontal="center" vertical="top" shrinkToFit="1"/>
      <protection locked="0"/>
    </xf>
    <xf numFmtId="0" fontId="13" fillId="0" borderId="0" xfId="0" applyFont="1" applyAlignment="1" applyProtection="1">
      <alignment horizontal="center"/>
      <protection locked="0"/>
    </xf>
    <xf numFmtId="2" fontId="13" fillId="10" borderId="5" xfId="0" applyNumberFormat="1" applyFont="1" applyFill="1" applyBorder="1" applyAlignment="1" applyProtection="1">
      <alignment horizontal="center" vertical="top" shrinkToFit="1"/>
      <protection/>
    </xf>
    <xf numFmtId="9" fontId="11" fillId="0" borderId="5" xfId="0" applyNumberFormat="1" applyFont="1" applyBorder="1" applyAlignment="1" applyProtection="1">
      <alignment horizontal="right" vertical="top" shrinkToFit="1"/>
      <protection locked="0"/>
    </xf>
    <xf numFmtId="10" fontId="11" fillId="0" borderId="5" xfId="0" applyNumberFormat="1" applyFont="1" applyBorder="1" applyAlignment="1" applyProtection="1">
      <alignment horizontal="right" vertical="top" shrinkToFit="1"/>
      <protection locked="0"/>
    </xf>
    <xf numFmtId="0" fontId="0" fillId="10" borderId="5" xfId="0" applyFill="1" applyBorder="1" applyAlignment="1" applyProtection="1">
      <alignment horizontal="left" wrapText="1"/>
      <protection/>
    </xf>
    <xf numFmtId="168" fontId="11" fillId="0" borderId="5" xfId="0" applyNumberFormat="1" applyFont="1" applyBorder="1" applyAlignment="1" applyProtection="1">
      <alignment horizontal="right" vertical="top" shrinkToFit="1"/>
      <protection locked="0"/>
    </xf>
    <xf numFmtId="10" fontId="13" fillId="10" borderId="5" xfId="0" applyNumberFormat="1" applyFont="1" applyFill="1" applyBorder="1" applyAlignment="1" applyProtection="1">
      <alignment horizontal="right" vertical="top" shrinkToFit="1"/>
      <protection/>
    </xf>
    <xf numFmtId="4" fontId="11" fillId="10" borderId="5" xfId="0" applyNumberFormat="1" applyFont="1" applyFill="1" applyBorder="1" applyAlignment="1" applyProtection="1">
      <alignment horizontal="right" vertical="top" shrinkToFit="1"/>
      <protection/>
    </xf>
    <xf numFmtId="0" fontId="17" fillId="0" borderId="5" xfId="0" applyFont="1" applyBorder="1" applyAlignment="1" applyProtection="1">
      <alignment horizontal="center" wrapText="1"/>
      <protection locked="0"/>
    </xf>
    <xf numFmtId="4" fontId="13" fillId="10" borderId="5" xfId="0" applyNumberFormat="1" applyFont="1" applyFill="1" applyBorder="1" applyAlignment="1" applyProtection="1">
      <alignment horizontal="right" vertical="top" shrinkToFit="1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Alignment="1">
      <alignment/>
    </xf>
    <xf numFmtId="0" fontId="19" fillId="11" borderId="9" xfId="0" applyFont="1" applyFill="1" applyBorder="1" applyAlignment="1">
      <alignment horizontal="center" wrapText="1"/>
    </xf>
    <xf numFmtId="0" fontId="19" fillId="11" borderId="7" xfId="0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0" fontId="16" fillId="0" borderId="9" xfId="0" applyFont="1" applyBorder="1" applyAlignment="1">
      <alignment wrapText="1"/>
    </xf>
    <xf numFmtId="165" fontId="20" fillId="0" borderId="9" xfId="0" applyNumberFormat="1" applyFont="1" applyBorder="1" applyAlignment="1">
      <alignment horizontal="center"/>
    </xf>
    <xf numFmtId="165" fontId="21" fillId="0" borderId="9" xfId="0" applyNumberFormat="1" applyFont="1" applyBorder="1" applyAlignment="1">
      <alignment horizontal="center"/>
    </xf>
    <xf numFmtId="165" fontId="22" fillId="0" borderId="7" xfId="0" applyNumberFormat="1" applyFont="1" applyBorder="1" applyAlignment="1">
      <alignment horizontal="center"/>
    </xf>
    <xf numFmtId="0" fontId="22" fillId="0" borderId="7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6" fillId="0" borderId="10" xfId="0" applyFont="1" applyBorder="1" applyAlignment="1">
      <alignment wrapText="1"/>
    </xf>
    <xf numFmtId="165" fontId="20" fillId="0" borderId="10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7" xfId="0" applyFont="1" applyBorder="1" applyAlignment="1">
      <alignment horizontal="center"/>
    </xf>
    <xf numFmtId="0" fontId="2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9" borderId="5" xfId="0" applyFont="1" applyFill="1" applyBorder="1" applyAlignment="1">
      <alignment horizontal="right" vertical="center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0" fillId="12" borderId="5" xfId="0" applyFont="1" applyFill="1" applyBorder="1" applyAlignment="1" applyProtection="1">
      <alignment horizontal="center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164" fontId="0" fillId="0" borderId="5" xfId="0" applyNumberFormat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 horizontal="center" vertical="top" wrapText="1"/>
      <protection locked="0"/>
    </xf>
    <xf numFmtId="1" fontId="11" fillId="0" borderId="5" xfId="0" applyNumberFormat="1" applyFont="1" applyBorder="1" applyAlignment="1" applyProtection="1">
      <alignment horizontal="center" vertical="top" shrinkToFi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5" fontId="0" fillId="0" borderId="5" xfId="0" applyNumberFormat="1" applyFont="1" applyBorder="1" applyAlignment="1" applyProtection="1">
      <alignment horizontal="center" vertical="top" wrapText="1"/>
      <protection locked="0"/>
    </xf>
    <xf numFmtId="0" fontId="10" fillId="0" borderId="5" xfId="0" applyFont="1" applyBorder="1" applyAlignment="1" applyProtection="1">
      <alignment horizontal="center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left" vertical="top" wrapText="1" indent="15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0" fillId="12" borderId="5" xfId="0" applyFont="1" applyFill="1" applyBorder="1" applyAlignment="1" applyProtection="1">
      <alignment horizontal="center" vertical="center" wrapText="1" indent="15"/>
      <protection locked="0"/>
    </xf>
    <xf numFmtId="0" fontId="10" fillId="0" borderId="5" xfId="0" applyFont="1" applyBorder="1" applyAlignment="1" applyProtection="1">
      <alignment horizontal="center" vertical="center" wrapText="1" indent="15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10" fillId="13" borderId="5" xfId="0" applyFont="1" applyFill="1" applyBorder="1" applyAlignment="1" applyProtection="1">
      <alignment horizontal="center" vertical="center" wrapText="1" indent="12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3" fillId="10" borderId="7" xfId="0" applyFont="1" applyFill="1" applyBorder="1" applyAlignment="1" applyProtection="1">
      <alignment horizontal="center" vertical="center"/>
      <protection locked="0"/>
    </xf>
    <xf numFmtId="1" fontId="13" fillId="0" borderId="12" xfId="0" applyNumberFormat="1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1" fontId="13" fillId="0" borderId="13" xfId="0" applyNumberFormat="1" applyFont="1" applyBorder="1" applyAlignment="1" applyProtection="1">
      <alignment horizontal="center" vertical="center" indent="1" shrinkToFi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13" borderId="5" xfId="0" applyFont="1" applyFill="1" applyBorder="1" applyAlignment="1" applyProtection="1">
      <alignment horizontal="center" vertical="center" wrapText="1" indent="15"/>
      <protection locked="0"/>
    </xf>
    <xf numFmtId="0" fontId="18" fillId="0" borderId="0" xfId="0" applyFont="1" applyBorder="1" applyAlignment="1">
      <alignment horizontal="center" vertical="center"/>
    </xf>
  </cellXfs>
  <cellStyles count="23">
    <cellStyle name="Normal" xfId="0"/>
    <cellStyle name="Accent" xfId="15"/>
    <cellStyle name="Accent 1" xfId="16"/>
    <cellStyle name="Accent 2" xfId="17"/>
    <cellStyle name="Accent 3" xfId="18"/>
    <cellStyle name="Bad" xfId="19"/>
    <cellStyle name="Error" xfId="20"/>
    <cellStyle name="Footnote" xfId="21"/>
    <cellStyle name="Good" xfId="22"/>
    <cellStyle name="Heading" xfId="23"/>
    <cellStyle name="Heading 1" xfId="24"/>
    <cellStyle name="Heading 2" xfId="25"/>
    <cellStyle name="Hyperlink" xfId="26"/>
    <cellStyle name="Currency" xfId="27"/>
    <cellStyle name="Currency [0]" xfId="28"/>
    <cellStyle name="Neutral" xfId="29"/>
    <cellStyle name="Note" xfId="30"/>
    <cellStyle name="Percent" xfId="31"/>
    <cellStyle name="Comma" xfId="32"/>
    <cellStyle name="Comma [0]" xfId="33"/>
    <cellStyle name="Status" xfId="34"/>
    <cellStyle name="Text" xfId="35"/>
    <cellStyle name="Warning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19050</xdr:rowOff>
    </xdr:from>
    <xdr:to>
      <xdr:col>6</xdr:col>
      <xdr:colOff>495300</xdr:colOff>
      <xdr:row>5</xdr:row>
      <xdr:rowOff>114300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8667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1905000</xdr:colOff>
      <xdr:row>0</xdr:row>
      <xdr:rowOff>28575</xdr:rowOff>
    </xdr:from>
    <xdr:to>
      <xdr:col>0</xdr:col>
      <xdr:colOff>1905000</xdr:colOff>
      <xdr:row>5</xdr:row>
      <xdr:rowOff>123825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8575"/>
          <a:ext cx="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4362450</xdr:colOff>
      <xdr:row>0</xdr:row>
      <xdr:rowOff>0</xdr:rowOff>
    </xdr:from>
    <xdr:to>
      <xdr:col>1</xdr:col>
      <xdr:colOff>857250</xdr:colOff>
      <xdr:row>4</xdr:row>
      <xdr:rowOff>152400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11906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28575</xdr:rowOff>
    </xdr:from>
    <xdr:to>
      <xdr:col>5</xdr:col>
      <xdr:colOff>400050</xdr:colOff>
      <xdr:row>4</xdr:row>
      <xdr:rowOff>9525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4386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638175</xdr:colOff>
      <xdr:row>2</xdr:row>
      <xdr:rowOff>190500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5143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28575</xdr:rowOff>
    </xdr:from>
    <xdr:to>
      <xdr:col>5</xdr:col>
      <xdr:colOff>0</xdr:colOff>
      <xdr:row>4</xdr:row>
      <xdr:rowOff>28575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8575"/>
          <a:ext cx="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zoomScaleSheetLayoutView="14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8.28125" style="0" customWidth="1"/>
    <col min="3" max="6" width="8.00390625" style="0" customWidth="1"/>
    <col min="7" max="7" width="9.00390625" style="0" customWidth="1"/>
    <col min="8" max="8" width="8.7109375" style="0" customWidth="1"/>
    <col min="9" max="10" width="8.00390625" style="0" customWidth="1"/>
    <col min="11" max="11" width="13.421875" style="0" customWidth="1"/>
    <col min="12" max="12" width="10.00390625" style="0" customWidth="1"/>
    <col min="13" max="13" width="10.7109375" style="0" customWidth="1"/>
    <col min="14" max="16384" width="11.4218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spans="1:14" ht="12.75">
      <c r="A7" s="96" t="s">
        <v>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2.75">
      <c r="A8" s="96" t="s">
        <v>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ht="12.75">
      <c r="A9" s="1"/>
    </row>
    <row r="10" ht="12.75">
      <c r="A10" s="1"/>
    </row>
    <row r="11" ht="12.75">
      <c r="A11" s="1"/>
    </row>
    <row r="12" spans="1:14" ht="12.75">
      <c r="A12" s="96" t="s">
        <v>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4" spans="1:14" ht="12.75">
      <c r="A14" s="96" t="s">
        <v>3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7" spans="1:11" ht="12.7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3"/>
      <c r="K17" s="4"/>
    </row>
    <row r="18" spans="1:11" ht="27.75" customHeight="1">
      <c r="A18" s="5" t="s">
        <v>5</v>
      </c>
      <c r="B18" s="6" t="s">
        <v>6</v>
      </c>
      <c r="C18" s="6" t="s">
        <v>7</v>
      </c>
      <c r="D18" s="6" t="s">
        <v>8</v>
      </c>
      <c r="E18" s="6" t="s">
        <v>9</v>
      </c>
      <c r="F18" s="6" t="s">
        <v>10</v>
      </c>
      <c r="G18" s="6" t="s">
        <v>11</v>
      </c>
      <c r="H18" s="6" t="s">
        <v>12</v>
      </c>
      <c r="I18" s="6" t="s">
        <v>13</v>
      </c>
      <c r="J18" s="6" t="s">
        <v>14</v>
      </c>
      <c r="K18" s="6" t="s">
        <v>15</v>
      </c>
    </row>
    <row r="19" spans="1:11" ht="44.25" customHeight="1">
      <c r="A19" s="7" t="s">
        <v>16</v>
      </c>
      <c r="B19" s="8">
        <v>1</v>
      </c>
      <c r="C19" s="8">
        <v>4</v>
      </c>
      <c r="D19" s="8">
        <v>4</v>
      </c>
      <c r="E19" s="8">
        <v>2</v>
      </c>
      <c r="F19" s="8">
        <v>1</v>
      </c>
      <c r="G19" s="8">
        <v>2</v>
      </c>
      <c r="H19" s="8">
        <v>1</v>
      </c>
      <c r="I19" s="8">
        <v>5</v>
      </c>
      <c r="J19" s="8">
        <v>1</v>
      </c>
      <c r="K19" s="9">
        <f>SUM(B19:J19)</f>
        <v>21</v>
      </c>
    </row>
    <row r="20" spans="1:10" ht="12.75">
      <c r="A20" s="10"/>
      <c r="B20" s="11"/>
      <c r="C20" s="11"/>
      <c r="D20" s="11"/>
      <c r="E20" s="11"/>
      <c r="F20" s="11"/>
      <c r="G20" s="11"/>
      <c r="H20" s="11"/>
      <c r="I20" s="11"/>
      <c r="J20" s="11"/>
    </row>
    <row r="24" ht="12.75">
      <c r="A24" s="1" t="s">
        <v>17</v>
      </c>
    </row>
    <row r="25" spans="1:11" ht="12.75">
      <c r="A25" s="97" t="s">
        <v>18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</row>
    <row r="26" spans="1:11" ht="12.75">
      <c r="A26" s="97" t="s">
        <v>19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12.75">
      <c r="A27" s="97" t="s">
        <v>20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1:11" ht="12.75">
      <c r="A28" s="97" t="s">
        <v>21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</row>
    <row r="29" spans="1:11" ht="12.75">
      <c r="A29" s="97" t="s">
        <v>22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1:11" ht="12.75">
      <c r="A30" s="97" t="s">
        <v>23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1" ht="12.75">
      <c r="A31" s="97" t="s">
        <v>24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</row>
    <row r="32" spans="1:11" ht="12.75">
      <c r="A32" s="97" t="s">
        <v>25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</row>
    <row r="33" spans="1:11" ht="12.75">
      <c r="A33" s="97" t="s">
        <v>26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</row>
  </sheetData>
  <sheetProtection selectLockedCells="1" selectUnlockedCells="1"/>
  <mergeCells count="13">
    <mergeCell ref="A33:K33"/>
    <mergeCell ref="A29:K29"/>
    <mergeCell ref="A30:K30"/>
    <mergeCell ref="A31:K31"/>
    <mergeCell ref="A32:K32"/>
    <mergeCell ref="A25:K25"/>
    <mergeCell ref="A26:K26"/>
    <mergeCell ref="A27:K27"/>
    <mergeCell ref="A28:K28"/>
    <mergeCell ref="A7:N7"/>
    <mergeCell ref="A8:N8"/>
    <mergeCell ref="A12:N12"/>
    <mergeCell ref="A14:N14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SheetLayoutView="140" workbookViewId="0" topLeftCell="A1">
      <selection activeCell="A1" sqref="A1"/>
    </sheetView>
  </sheetViews>
  <sheetFormatPr defaultColWidth="9.140625" defaultRowHeight="12.75"/>
  <cols>
    <col min="1" max="1" width="76.57421875" style="12" customWidth="1"/>
    <col min="2" max="2" width="55.140625" style="12" customWidth="1"/>
    <col min="3" max="16384" width="11.421875" style="12" customWidth="1"/>
  </cols>
  <sheetData>
    <row r="1" ht="12.75">
      <c r="A1" s="13"/>
    </row>
    <row r="2" ht="12.75">
      <c r="A2" s="13"/>
    </row>
    <row r="3" ht="12.75">
      <c r="A3" s="13"/>
    </row>
    <row r="4" ht="12.75">
      <c r="A4" s="13"/>
    </row>
    <row r="5" ht="12.75">
      <c r="A5" s="13"/>
    </row>
    <row r="6" ht="12.75">
      <c r="A6" s="13"/>
    </row>
    <row r="7" spans="1:2" ht="12.75">
      <c r="A7" s="96" t="s">
        <v>0</v>
      </c>
      <c r="B7" s="96"/>
    </row>
    <row r="8" spans="1:2" ht="12.75">
      <c r="A8" s="96" t="s">
        <v>1</v>
      </c>
      <c r="B8" s="96"/>
    </row>
    <row r="9" ht="12.75">
      <c r="A9" s="13"/>
    </row>
    <row r="10" spans="1:3" ht="12.75">
      <c r="A10" s="96" t="s">
        <v>27</v>
      </c>
      <c r="B10" s="96"/>
      <c r="C10" s="96"/>
    </row>
    <row r="12" spans="1:3" ht="12.75">
      <c r="A12" s="96" t="s">
        <v>28</v>
      </c>
      <c r="B12" s="96"/>
      <c r="C12" s="96"/>
    </row>
    <row r="14" spans="1:2" ht="22.5" customHeight="1">
      <c r="A14" s="98" t="s">
        <v>29</v>
      </c>
      <c r="B14" s="98"/>
    </row>
    <row r="15" spans="1:2" ht="12.75">
      <c r="A15" s="14" t="s">
        <v>30</v>
      </c>
      <c r="B15" s="14" t="s">
        <v>31</v>
      </c>
    </row>
    <row r="16" spans="1:2" ht="12.75">
      <c r="A16" s="14"/>
      <c r="B16" s="14"/>
    </row>
    <row r="17" spans="1:2" ht="24" customHeight="1">
      <c r="A17" s="98" t="s">
        <v>32</v>
      </c>
      <c r="B17" s="98"/>
    </row>
    <row r="18" spans="1:2" ht="12.75">
      <c r="A18" s="15" t="s">
        <v>33</v>
      </c>
      <c r="B18" s="14" t="s">
        <v>34</v>
      </c>
    </row>
    <row r="19" spans="1:2" ht="12.75">
      <c r="A19" s="15" t="s">
        <v>35</v>
      </c>
      <c r="B19" s="14" t="s">
        <v>36</v>
      </c>
    </row>
    <row r="20" spans="1:2" ht="12.75">
      <c r="A20" s="15" t="s">
        <v>37</v>
      </c>
      <c r="B20" s="14" t="s">
        <v>38</v>
      </c>
    </row>
    <row r="21" spans="1:2" ht="12.75">
      <c r="A21" s="15" t="s">
        <v>39</v>
      </c>
      <c r="B21" s="14" t="s">
        <v>40</v>
      </c>
    </row>
    <row r="24" spans="1:2" ht="23.25" customHeight="1">
      <c r="A24" s="98" t="s">
        <v>41</v>
      </c>
      <c r="B24" s="98"/>
    </row>
    <row r="25" spans="1:2" ht="12.75">
      <c r="A25" s="15" t="s">
        <v>42</v>
      </c>
      <c r="B25" s="14" t="s">
        <v>43</v>
      </c>
    </row>
    <row r="26" spans="1:2" ht="12.75">
      <c r="A26" s="14" t="s">
        <v>44</v>
      </c>
      <c r="B26" s="14" t="s">
        <v>45</v>
      </c>
    </row>
    <row r="27" spans="1:2" ht="12.75">
      <c r="A27" s="14" t="s">
        <v>46</v>
      </c>
      <c r="B27" s="14" t="s">
        <v>43</v>
      </c>
    </row>
    <row r="28" spans="1:2" ht="12.75">
      <c r="A28" s="15" t="s">
        <v>47</v>
      </c>
      <c r="B28" s="14" t="s">
        <v>48</v>
      </c>
    </row>
    <row r="31" spans="1:2" ht="23.25" customHeight="1">
      <c r="A31" s="98" t="s">
        <v>49</v>
      </c>
      <c r="B31" s="98"/>
    </row>
    <row r="32" spans="1:2" ht="12.75">
      <c r="A32" s="14" t="s">
        <v>50</v>
      </c>
      <c r="B32" s="14" t="s">
        <v>51</v>
      </c>
    </row>
    <row r="33" spans="1:2" ht="12.75">
      <c r="A33" s="14" t="s">
        <v>52</v>
      </c>
      <c r="B33" s="14" t="s">
        <v>53</v>
      </c>
    </row>
    <row r="36" spans="1:2" ht="23.25" customHeight="1">
      <c r="A36" s="98" t="s">
        <v>54</v>
      </c>
      <c r="B36" s="98"/>
    </row>
    <row r="37" spans="1:2" ht="12.75">
      <c r="A37" s="14" t="s">
        <v>55</v>
      </c>
      <c r="B37" s="14" t="s">
        <v>56</v>
      </c>
    </row>
    <row r="40" spans="1:2" ht="23.25" customHeight="1">
      <c r="A40" s="98" t="s">
        <v>57</v>
      </c>
      <c r="B40" s="98"/>
    </row>
    <row r="41" spans="1:2" ht="13.5" customHeight="1">
      <c r="A41" s="14" t="s">
        <v>58</v>
      </c>
      <c r="B41" s="14" t="s">
        <v>59</v>
      </c>
    </row>
    <row r="42" spans="1:2" ht="12.75">
      <c r="A42" s="14" t="s">
        <v>60</v>
      </c>
      <c r="B42" s="14" t="s">
        <v>61</v>
      </c>
    </row>
    <row r="45" spans="1:2" ht="23.25" customHeight="1">
      <c r="A45" s="98" t="s">
        <v>62</v>
      </c>
      <c r="B45" s="98"/>
    </row>
    <row r="46" spans="1:2" ht="12.75">
      <c r="A46" s="14" t="s">
        <v>63</v>
      </c>
      <c r="B46" s="14" t="s">
        <v>64</v>
      </c>
    </row>
    <row r="49" spans="1:2" ht="23.25" customHeight="1">
      <c r="A49" s="98" t="s">
        <v>65</v>
      </c>
      <c r="B49" s="98"/>
    </row>
    <row r="50" spans="1:2" ht="12.75">
      <c r="A50" s="14" t="s">
        <v>66</v>
      </c>
      <c r="B50" s="14" t="s">
        <v>67</v>
      </c>
    </row>
    <row r="51" spans="1:2" ht="12.75">
      <c r="A51" s="14" t="s">
        <v>68</v>
      </c>
      <c r="B51" s="14" t="s">
        <v>69</v>
      </c>
    </row>
    <row r="52" spans="1:2" ht="12.75">
      <c r="A52" s="14" t="s">
        <v>70</v>
      </c>
      <c r="B52" s="14" t="s">
        <v>71</v>
      </c>
    </row>
    <row r="53" spans="1:2" ht="12.75">
      <c r="A53" s="14" t="s">
        <v>72</v>
      </c>
      <c r="B53" s="14" t="s">
        <v>67</v>
      </c>
    </row>
    <row r="54" spans="1:2" ht="12.75">
      <c r="A54" s="14" t="s">
        <v>73</v>
      </c>
      <c r="B54" s="14" t="s">
        <v>71</v>
      </c>
    </row>
    <row r="57" spans="1:2" ht="23.25" customHeight="1">
      <c r="A57" s="16" t="s">
        <v>74</v>
      </c>
      <c r="B57" s="14"/>
    </row>
    <row r="58" spans="1:2" ht="12.75">
      <c r="A58" s="14" t="s">
        <v>75</v>
      </c>
      <c r="B58" s="14" t="s">
        <v>76</v>
      </c>
    </row>
  </sheetData>
  <sheetProtection selectLockedCells="1" selectUnlockedCells="1"/>
  <mergeCells count="12">
    <mergeCell ref="A36:B36"/>
    <mergeCell ref="A40:B40"/>
    <mergeCell ref="A45:B45"/>
    <mergeCell ref="A49:B49"/>
    <mergeCell ref="A14:B14"/>
    <mergeCell ref="A17:B17"/>
    <mergeCell ref="A24:B24"/>
    <mergeCell ref="A31:B31"/>
    <mergeCell ref="A7:B7"/>
    <mergeCell ref="A8:B8"/>
    <mergeCell ref="A10:C10"/>
    <mergeCell ref="A12:C12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Roman,Normal"&amp;12Página &amp;P</oddFooter>
  </headerFooter>
  <rowBreaks count="1" manualBreakCount="1"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70"/>
  <sheetViews>
    <sheetView zoomScaleSheetLayoutView="140" workbookViewId="0" topLeftCell="A1">
      <selection activeCell="A1" sqref="A1"/>
    </sheetView>
  </sheetViews>
  <sheetFormatPr defaultColWidth="9.140625" defaultRowHeight="7.5" customHeight="1"/>
  <cols>
    <col min="1" max="1" width="70.421875" style="0" customWidth="1"/>
    <col min="2" max="2" width="55.00390625" style="0" customWidth="1"/>
    <col min="3" max="3" width="16.00390625" style="0" customWidth="1"/>
    <col min="4" max="16384" width="11.421875" style="0" customWidth="1"/>
  </cols>
  <sheetData>
    <row r="1" ht="12.75" customHeight="1">
      <c r="A1" s="13"/>
    </row>
    <row r="2" ht="12.75" customHeight="1">
      <c r="A2" s="13"/>
    </row>
    <row r="3" ht="12.75" customHeight="1">
      <c r="A3" s="13"/>
    </row>
    <row r="4" ht="12.75" customHeight="1">
      <c r="A4" s="13"/>
    </row>
    <row r="5" ht="12.75" customHeight="1">
      <c r="A5" s="13"/>
    </row>
    <row r="6" spans="1:3" ht="12.75" customHeight="1">
      <c r="A6" s="96" t="s">
        <v>0</v>
      </c>
      <c r="B6" s="96"/>
      <c r="C6" s="96"/>
    </row>
    <row r="7" spans="1:3" ht="12.75" customHeight="1">
      <c r="A7" s="96" t="s">
        <v>1</v>
      </c>
      <c r="B7" s="96"/>
      <c r="C7" s="96"/>
    </row>
    <row r="8" ht="7.5" customHeight="1">
      <c r="A8" s="13"/>
    </row>
    <row r="9" spans="1:3" ht="12.75" customHeight="1">
      <c r="A9" s="96" t="s">
        <v>77</v>
      </c>
      <c r="B9" s="96"/>
      <c r="C9" s="96"/>
    </row>
    <row r="11" spans="1:3" ht="12.75" customHeight="1">
      <c r="A11" s="96" t="s">
        <v>78</v>
      </c>
      <c r="B11" s="96"/>
      <c r="C11" s="96"/>
    </row>
    <row r="12" spans="1:3" s="17" customFormat="1" ht="8.25" customHeight="1">
      <c r="A12"/>
      <c r="B12"/>
      <c r="C12"/>
    </row>
    <row r="13" spans="1:3" ht="27" customHeight="1">
      <c r="A13" s="18" t="s">
        <v>29</v>
      </c>
      <c r="B13" s="19"/>
      <c r="C13" s="20" t="s">
        <v>79</v>
      </c>
    </row>
    <row r="14" spans="1:49" ht="12.75" customHeight="1">
      <c r="A14" s="14" t="s">
        <v>30</v>
      </c>
      <c r="B14" s="14" t="s">
        <v>31</v>
      </c>
      <c r="C14" s="21" t="s">
        <v>80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</row>
    <row r="15" spans="2:49" ht="12.75" customHeight="1">
      <c r="B15" s="23" t="s">
        <v>15</v>
      </c>
      <c r="C15" s="24" t="str">
        <f>C14</f>
        <v>4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</row>
    <row r="16" spans="3:49" ht="12.75" customHeight="1">
      <c r="C16" s="25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</row>
    <row r="17" spans="3:49" ht="12.75" customHeight="1">
      <c r="C17" s="25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</row>
    <row r="18" spans="1:49" ht="24" customHeight="1">
      <c r="A18" s="18" t="s">
        <v>32</v>
      </c>
      <c r="B18" s="19"/>
      <c r="C18" s="25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</row>
    <row r="19" spans="1:49" ht="12.75" customHeight="1">
      <c r="A19" s="15" t="s">
        <v>33</v>
      </c>
      <c r="B19" s="14" t="s">
        <v>34</v>
      </c>
      <c r="C19" s="26">
        <v>4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</row>
    <row r="20" spans="1:49" ht="12.75" customHeight="1">
      <c r="A20" s="15" t="s">
        <v>35</v>
      </c>
      <c r="B20" s="14" t="s">
        <v>36</v>
      </c>
      <c r="C20" s="26">
        <v>4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</row>
    <row r="21" spans="1:49" ht="12.75" customHeight="1">
      <c r="A21" s="15" t="s">
        <v>37</v>
      </c>
      <c r="B21" s="14" t="s">
        <v>38</v>
      </c>
      <c r="C21" s="26">
        <v>4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</row>
    <row r="22" spans="1:49" ht="12.75" customHeight="1">
      <c r="A22" s="15" t="s">
        <v>39</v>
      </c>
      <c r="B22" s="14" t="s">
        <v>40</v>
      </c>
      <c r="C22" s="26">
        <v>4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</row>
    <row r="23" spans="2:49" ht="12.75" customHeight="1">
      <c r="B23" s="23" t="s">
        <v>15</v>
      </c>
      <c r="C23" s="24">
        <f>SUM(C19:C22)</f>
        <v>16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</row>
    <row r="24" spans="3:49" ht="12.75" customHeight="1">
      <c r="C24" s="25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</row>
    <row r="25" spans="3:49" ht="12.75" customHeight="1">
      <c r="C25" s="2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</row>
    <row r="26" spans="1:49" ht="31.5" customHeight="1">
      <c r="A26" s="18" t="s">
        <v>41</v>
      </c>
      <c r="B26" s="19"/>
      <c r="C26" s="20" t="s">
        <v>79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</row>
    <row r="27" spans="1:49" ht="12.75" customHeight="1">
      <c r="A27" s="15" t="s">
        <v>42</v>
      </c>
      <c r="B27" s="14" t="s">
        <v>43</v>
      </c>
      <c r="C27" s="26">
        <v>4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</row>
    <row r="28" spans="1:49" ht="12.75" customHeight="1">
      <c r="A28" s="14" t="s">
        <v>44</v>
      </c>
      <c r="B28" s="14" t="s">
        <v>45</v>
      </c>
      <c r="C28" s="26">
        <v>4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</row>
    <row r="29" spans="1:49" ht="12.75" customHeight="1">
      <c r="A29" s="14" t="s">
        <v>46</v>
      </c>
      <c r="B29" s="14" t="s">
        <v>43</v>
      </c>
      <c r="C29" s="26">
        <v>4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</row>
    <row r="30" spans="1:49" ht="12.75" customHeight="1">
      <c r="A30" s="15" t="s">
        <v>47</v>
      </c>
      <c r="B30" s="14" t="s">
        <v>48</v>
      </c>
      <c r="C30" s="26">
        <v>4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</row>
    <row r="31" spans="2:49" ht="12.75" customHeight="1">
      <c r="B31" s="23" t="s">
        <v>15</v>
      </c>
      <c r="C31" s="24">
        <f>SUM(C27:C30)</f>
        <v>16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3:49" ht="12.75" customHeight="1">
      <c r="C32" s="25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3:49" ht="12.75" customHeight="1">
      <c r="C33" s="25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1:49" ht="23.25" customHeight="1">
      <c r="A34" s="18" t="s">
        <v>49</v>
      </c>
      <c r="B34" s="19"/>
      <c r="C34" s="25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</row>
    <row r="35" spans="1:49" ht="12.75" customHeight="1">
      <c r="A35" s="14" t="s">
        <v>50</v>
      </c>
      <c r="B35" s="14" t="s">
        <v>51</v>
      </c>
      <c r="C35" s="26">
        <v>4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</row>
    <row r="36" spans="1:49" ht="12.75" customHeight="1">
      <c r="A36" s="14" t="s">
        <v>52</v>
      </c>
      <c r="B36" s="14" t="s">
        <v>53</v>
      </c>
      <c r="C36" s="26">
        <v>4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</row>
    <row r="37" spans="2:49" ht="12.75" customHeight="1">
      <c r="B37" s="23" t="s">
        <v>15</v>
      </c>
      <c r="C37" s="24">
        <f>SUM(C35:C36)</f>
        <v>8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</row>
    <row r="38" spans="3:49" ht="12.75" customHeight="1">
      <c r="C38" s="25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</row>
    <row r="39" spans="3:49" ht="12.75" customHeight="1">
      <c r="C39" s="25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</row>
    <row r="40" spans="1:49" ht="23.25" customHeight="1">
      <c r="A40" s="18" t="s">
        <v>54</v>
      </c>
      <c r="B40" s="19"/>
      <c r="C40" s="25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</row>
    <row r="41" spans="1:49" ht="12.75" customHeight="1">
      <c r="A41" s="14" t="s">
        <v>55</v>
      </c>
      <c r="B41" s="14" t="s">
        <v>56</v>
      </c>
      <c r="C41" s="26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</row>
    <row r="42" spans="2:49" ht="12.75" customHeight="1">
      <c r="B42" s="23" t="s">
        <v>15</v>
      </c>
      <c r="C42" s="24">
        <f>C41</f>
        <v>4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</row>
    <row r="43" spans="3:49" ht="12.75" customHeight="1">
      <c r="C43" s="25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</row>
    <row r="44" spans="3:49" ht="12.75" customHeight="1">
      <c r="C44" s="25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</row>
    <row r="45" spans="1:49" ht="12.75" customHeight="1">
      <c r="A45" s="18" t="s">
        <v>57</v>
      </c>
      <c r="B45" s="19"/>
      <c r="C45" s="25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</row>
    <row r="46" spans="1:49" ht="12.75" customHeight="1">
      <c r="A46" s="14" t="s">
        <v>58</v>
      </c>
      <c r="B46" s="14" t="s">
        <v>59</v>
      </c>
      <c r="C46" s="26">
        <v>4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</row>
    <row r="47" spans="1:49" ht="12.75" customHeight="1">
      <c r="A47" s="14" t="s">
        <v>60</v>
      </c>
      <c r="B47" s="14" t="s">
        <v>61</v>
      </c>
      <c r="C47" s="26">
        <v>4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</row>
    <row r="48" spans="2:49" ht="12.75" customHeight="1">
      <c r="B48" s="23" t="s">
        <v>15</v>
      </c>
      <c r="C48" s="24">
        <f>SUM(C46:C47)</f>
        <v>8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</row>
    <row r="49" spans="3:49" ht="12.75" customHeight="1">
      <c r="C49" s="25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</row>
    <row r="50" spans="3:49" ht="12.75" customHeight="1">
      <c r="C50" s="25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</row>
    <row r="51" spans="1:49" ht="12.75" customHeight="1">
      <c r="A51" s="18" t="s">
        <v>62</v>
      </c>
      <c r="B51" s="19"/>
      <c r="C51" s="25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</row>
    <row r="52" spans="1:49" ht="12.75" customHeight="1">
      <c r="A52" s="14" t="s">
        <v>63</v>
      </c>
      <c r="B52" s="14" t="s">
        <v>64</v>
      </c>
      <c r="C52" s="26">
        <v>4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</row>
    <row r="53" spans="2:49" ht="12.75" customHeight="1">
      <c r="B53" s="23" t="s">
        <v>15</v>
      </c>
      <c r="C53" s="24">
        <f>C52</f>
        <v>4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</row>
    <row r="54" spans="3:49" ht="12.75" customHeight="1">
      <c r="C54" s="25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</row>
    <row r="55" spans="3:49" ht="12.75" customHeight="1">
      <c r="C55" s="25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</row>
    <row r="56" spans="1:49" ht="12.75" customHeight="1">
      <c r="A56" s="18" t="s">
        <v>65</v>
      </c>
      <c r="B56" s="19"/>
      <c r="C56" s="25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</row>
    <row r="57" spans="1:49" ht="12.75" customHeight="1">
      <c r="A57" s="14" t="s">
        <v>66</v>
      </c>
      <c r="B57" s="14" t="s">
        <v>67</v>
      </c>
      <c r="C57" s="26">
        <v>4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</row>
    <row r="58" spans="1:49" ht="12.75" customHeight="1">
      <c r="A58" s="14" t="s">
        <v>68</v>
      </c>
      <c r="B58" s="14" t="s">
        <v>69</v>
      </c>
      <c r="C58" s="26">
        <v>4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</row>
    <row r="59" spans="1:49" ht="12.75" customHeight="1">
      <c r="A59" s="14" t="s">
        <v>70</v>
      </c>
      <c r="B59" s="14" t="s">
        <v>71</v>
      </c>
      <c r="C59" s="26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</row>
    <row r="60" spans="1:49" ht="12.75" customHeight="1">
      <c r="A60" s="14" t="s">
        <v>72</v>
      </c>
      <c r="B60" s="14" t="s">
        <v>67</v>
      </c>
      <c r="C60" s="26">
        <v>4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</row>
    <row r="61" spans="1:49" ht="12.75" customHeight="1">
      <c r="A61" s="14" t="s">
        <v>73</v>
      </c>
      <c r="B61" s="14" t="s">
        <v>71</v>
      </c>
      <c r="C61" s="26">
        <v>4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</row>
    <row r="62" spans="2:49" ht="12.75" customHeight="1">
      <c r="B62" s="23" t="s">
        <v>15</v>
      </c>
      <c r="C62" s="24">
        <f>SUM(C57:C61)</f>
        <v>20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</row>
    <row r="63" spans="3:49" ht="12.75" customHeight="1">
      <c r="C63" s="25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</row>
    <row r="64" spans="3:49" ht="12.75" customHeight="1">
      <c r="C64" s="25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</row>
    <row r="65" spans="1:49" ht="23.25" customHeight="1">
      <c r="A65" s="18" t="s">
        <v>74</v>
      </c>
      <c r="B65" s="19"/>
      <c r="C65" s="25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</row>
    <row r="66" spans="1:49" ht="12.75" customHeight="1">
      <c r="A66" s="14" t="s">
        <v>75</v>
      </c>
      <c r="B66" s="14" t="s">
        <v>76</v>
      </c>
      <c r="C66" s="26">
        <v>4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</row>
    <row r="67" spans="2:49" ht="12.75" customHeight="1">
      <c r="B67" s="23" t="s">
        <v>15</v>
      </c>
      <c r="C67" s="24" t="s">
        <v>80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</row>
    <row r="68" spans="3:49" ht="12.75" customHeight="1">
      <c r="C68" s="25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</row>
    <row r="69" spans="3:49" ht="12.75" customHeight="1">
      <c r="C69" s="25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</row>
    <row r="70" spans="1:49" ht="23.25" customHeight="1">
      <c r="A70" s="99" t="s">
        <v>81</v>
      </c>
      <c r="B70" s="99"/>
      <c r="C70" s="27">
        <f>C15+C23+C31+C37+C42+C48+C53+C62+C67</f>
        <v>84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</row>
  </sheetData>
  <sheetProtection selectLockedCells="1" selectUnlockedCells="1"/>
  <mergeCells count="5">
    <mergeCell ref="A70:B70"/>
    <mergeCell ref="A6:C6"/>
    <mergeCell ref="A7:C7"/>
    <mergeCell ref="A9:C9"/>
    <mergeCell ref="A11:C11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Roman,Normal"&amp;12Página &amp;P</oddFooter>
  </headerFooter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5"/>
  <sheetViews>
    <sheetView zoomScaleSheetLayoutView="140" workbookViewId="0" topLeftCell="A76">
      <selection activeCell="G130" sqref="G130"/>
    </sheetView>
  </sheetViews>
  <sheetFormatPr defaultColWidth="9.140625" defaultRowHeight="12.75"/>
  <cols>
    <col min="1" max="1" width="11.421875" style="0" customWidth="1"/>
    <col min="2" max="2" width="13.28125" style="0" customWidth="1"/>
    <col min="3" max="3" width="11.421875" style="0" customWidth="1"/>
    <col min="4" max="4" width="19.00390625" style="0" customWidth="1"/>
    <col min="5" max="5" width="11.421875" style="0" customWidth="1"/>
    <col min="6" max="6" width="13.7109375" style="0" customWidth="1"/>
    <col min="7" max="7" width="20.7109375" style="0" customWidth="1"/>
    <col min="8" max="16384" width="11.421875" style="0" customWidth="1"/>
  </cols>
  <sheetData>
    <row r="1" spans="1:7" ht="12.75" customHeight="1">
      <c r="A1" s="100" t="s">
        <v>82</v>
      </c>
      <c r="B1" s="100"/>
      <c r="C1" s="100"/>
      <c r="D1" s="100"/>
      <c r="E1" s="100"/>
      <c r="F1" s="100"/>
      <c r="G1" s="100"/>
    </row>
    <row r="2" spans="1:7" ht="12.75" customHeight="1">
      <c r="A2" s="100" t="s">
        <v>0</v>
      </c>
      <c r="B2" s="100"/>
      <c r="C2" s="100"/>
      <c r="D2" s="100"/>
      <c r="E2" s="100"/>
      <c r="F2" s="100"/>
      <c r="G2" s="100"/>
    </row>
    <row r="3" spans="1:7" ht="12.75" customHeight="1">
      <c r="A3" s="100" t="s">
        <v>1</v>
      </c>
      <c r="B3" s="100"/>
      <c r="C3" s="100"/>
      <c r="D3" s="100"/>
      <c r="E3" s="100"/>
      <c r="F3" s="100"/>
      <c r="G3" s="100"/>
    </row>
    <row r="4" spans="1:7" ht="12.75" customHeight="1">
      <c r="A4" s="100" t="s">
        <v>83</v>
      </c>
      <c r="B4" s="100"/>
      <c r="C4" s="100"/>
      <c r="D4" s="100"/>
      <c r="E4" s="100"/>
      <c r="F4" s="100"/>
      <c r="G4" s="100"/>
    </row>
    <row r="5" spans="1:7" ht="12.75" customHeight="1">
      <c r="A5" s="101" t="s">
        <v>84</v>
      </c>
      <c r="B5" s="101"/>
      <c r="C5" s="101"/>
      <c r="D5" s="101"/>
      <c r="E5" s="101"/>
      <c r="F5" s="101"/>
      <c r="G5" s="101"/>
    </row>
    <row r="6" spans="1:7" ht="12.75" customHeight="1">
      <c r="A6" s="28" t="s">
        <v>85</v>
      </c>
      <c r="B6" s="102" t="s">
        <v>86</v>
      </c>
      <c r="C6" s="102"/>
      <c r="D6" s="102"/>
      <c r="E6" s="102"/>
      <c r="F6" s="103">
        <v>43514</v>
      </c>
      <c r="G6" s="103"/>
    </row>
    <row r="7" spans="1:7" ht="12.75" customHeight="1">
      <c r="A7" s="28" t="s">
        <v>87</v>
      </c>
      <c r="B7" s="102" t="s">
        <v>88</v>
      </c>
      <c r="C7" s="102"/>
      <c r="D7" s="102"/>
      <c r="E7" s="102"/>
      <c r="F7" s="104" t="s">
        <v>89</v>
      </c>
      <c r="G7" s="104"/>
    </row>
    <row r="8" spans="1:7" ht="12.75" customHeight="1">
      <c r="A8" s="28" t="s">
        <v>90</v>
      </c>
      <c r="B8" s="102" t="s">
        <v>91</v>
      </c>
      <c r="C8" s="102"/>
      <c r="D8" s="102"/>
      <c r="E8" s="102"/>
      <c r="F8" s="105">
        <v>2018</v>
      </c>
      <c r="G8" s="105"/>
    </row>
    <row r="9" spans="1:7" ht="12.75" customHeight="1">
      <c r="A9" s="28" t="s">
        <v>92</v>
      </c>
      <c r="B9" s="102" t="s">
        <v>93</v>
      </c>
      <c r="C9" s="102"/>
      <c r="D9" s="102"/>
      <c r="E9" s="102"/>
      <c r="F9" s="105">
        <v>12</v>
      </c>
      <c r="G9" s="105"/>
    </row>
    <row r="10" spans="1:7" ht="12.75">
      <c r="A10" s="106"/>
      <c r="B10" s="106"/>
      <c r="C10" s="106"/>
      <c r="D10" s="106"/>
      <c r="E10" s="106"/>
      <c r="F10" s="106"/>
      <c r="G10" s="106"/>
    </row>
    <row r="11" spans="1:7" ht="12.75" customHeight="1">
      <c r="A11" s="101" t="s">
        <v>94</v>
      </c>
      <c r="B11" s="101"/>
      <c r="C11" s="101"/>
      <c r="D11" s="101"/>
      <c r="E11" s="101"/>
      <c r="F11" s="101"/>
      <c r="G11" s="101"/>
    </row>
    <row r="12" spans="1:7" ht="24.75" customHeight="1">
      <c r="A12" s="107" t="s">
        <v>95</v>
      </c>
      <c r="B12" s="107"/>
      <c r="C12" s="107" t="s">
        <v>96</v>
      </c>
      <c r="D12" s="107"/>
      <c r="E12" s="104" t="s">
        <v>97</v>
      </c>
      <c r="F12" s="104"/>
      <c r="G12" s="104"/>
    </row>
    <row r="13" spans="1:7" ht="12.75" customHeight="1">
      <c r="A13" s="104" t="s">
        <v>98</v>
      </c>
      <c r="B13" s="104"/>
      <c r="C13" s="104" t="s">
        <v>99</v>
      </c>
      <c r="D13" s="104"/>
      <c r="E13" s="105">
        <v>42</v>
      </c>
      <c r="F13" s="105"/>
      <c r="G13" s="105"/>
    </row>
    <row r="14" spans="1:7" ht="12.75">
      <c r="A14" s="106"/>
      <c r="B14" s="106"/>
      <c r="C14" s="106"/>
      <c r="D14" s="106"/>
      <c r="E14" s="106"/>
      <c r="F14" s="106"/>
      <c r="G14" s="106"/>
    </row>
    <row r="15" spans="1:7" ht="12.75" customHeight="1">
      <c r="A15" s="101" t="s">
        <v>100</v>
      </c>
      <c r="B15" s="101"/>
      <c r="C15" s="101"/>
      <c r="D15" s="101"/>
      <c r="E15" s="101"/>
      <c r="F15" s="101"/>
      <c r="G15" s="101"/>
    </row>
    <row r="16" spans="1:7" ht="12.75" customHeight="1">
      <c r="A16" s="29">
        <v>1</v>
      </c>
      <c r="B16" s="102" t="s">
        <v>101</v>
      </c>
      <c r="C16" s="102"/>
      <c r="D16" s="102"/>
      <c r="E16" s="102"/>
      <c r="F16" s="104" t="s">
        <v>102</v>
      </c>
      <c r="G16" s="104"/>
    </row>
    <row r="17" spans="1:7" ht="12.75" customHeight="1">
      <c r="A17" s="29">
        <v>2</v>
      </c>
      <c r="B17" s="102" t="s">
        <v>103</v>
      </c>
      <c r="C17" s="102"/>
      <c r="D17" s="102"/>
      <c r="E17" s="102"/>
      <c r="F17" s="104" t="s">
        <v>104</v>
      </c>
      <c r="G17" s="104"/>
    </row>
    <row r="18" spans="1:7" ht="12.75" customHeight="1">
      <c r="A18" s="29">
        <v>3</v>
      </c>
      <c r="B18" s="102" t="s">
        <v>105</v>
      </c>
      <c r="C18" s="102"/>
      <c r="D18" s="102"/>
      <c r="E18" s="102"/>
      <c r="F18" s="108">
        <v>1323.27</v>
      </c>
      <c r="G18" s="108"/>
    </row>
    <row r="19" spans="1:7" ht="12.75" customHeight="1">
      <c r="A19" s="29">
        <v>4</v>
      </c>
      <c r="B19" s="102" t="s">
        <v>106</v>
      </c>
      <c r="C19" s="102"/>
      <c r="D19" s="102"/>
      <c r="E19" s="102"/>
      <c r="F19" s="104" t="s">
        <v>98</v>
      </c>
      <c r="G19" s="104"/>
    </row>
    <row r="20" spans="1:7" ht="12.75" customHeight="1">
      <c r="A20" s="29">
        <v>5</v>
      </c>
      <c r="B20" s="102" t="s">
        <v>107</v>
      </c>
      <c r="C20" s="102"/>
      <c r="D20" s="102"/>
      <c r="E20" s="102"/>
      <c r="F20" s="103">
        <v>43160</v>
      </c>
      <c r="G20" s="103"/>
    </row>
    <row r="21" spans="1:7" ht="12.75">
      <c r="A21" s="106"/>
      <c r="B21" s="106"/>
      <c r="C21" s="106"/>
      <c r="D21" s="106"/>
      <c r="E21" s="106"/>
      <c r="F21" s="106"/>
      <c r="G21" s="106"/>
    </row>
    <row r="22" spans="1:7" ht="12.75" customHeight="1">
      <c r="A22" s="101" t="s">
        <v>108</v>
      </c>
      <c r="B22" s="101"/>
      <c r="C22" s="101"/>
      <c r="D22" s="101"/>
      <c r="E22" s="101"/>
      <c r="F22" s="101"/>
      <c r="G22" s="101"/>
    </row>
    <row r="23" spans="1:7" ht="12.75" customHeight="1">
      <c r="A23" s="30">
        <v>1</v>
      </c>
      <c r="B23" s="109" t="s">
        <v>109</v>
      </c>
      <c r="C23" s="109"/>
      <c r="D23" s="109"/>
      <c r="E23" s="109"/>
      <c r="F23" s="31" t="s">
        <v>110</v>
      </c>
      <c r="G23" s="32" t="s">
        <v>111</v>
      </c>
    </row>
    <row r="24" spans="1:7" ht="12.75" customHeight="1">
      <c r="A24" s="31" t="s">
        <v>85</v>
      </c>
      <c r="B24" s="102" t="s">
        <v>112</v>
      </c>
      <c r="C24" s="102"/>
      <c r="D24" s="102"/>
      <c r="E24" s="102"/>
      <c r="F24" s="33"/>
      <c r="G24" s="34">
        <v>1323.27</v>
      </c>
    </row>
    <row r="25" spans="1:7" ht="12.75" customHeight="1">
      <c r="A25" s="31" t="s">
        <v>87</v>
      </c>
      <c r="B25" s="102" t="s">
        <v>113</v>
      </c>
      <c r="C25" s="102"/>
      <c r="D25" s="102"/>
      <c r="E25" s="102"/>
      <c r="F25" s="35">
        <v>0</v>
      </c>
      <c r="G25" s="36">
        <f aca="true" t="shared" si="0" ref="G25:G30">F25*$G$24</f>
        <v>0</v>
      </c>
    </row>
    <row r="26" spans="1:7" ht="12.75" customHeight="1">
      <c r="A26" s="31" t="s">
        <v>90</v>
      </c>
      <c r="B26" s="102" t="s">
        <v>114</v>
      </c>
      <c r="C26" s="102"/>
      <c r="D26" s="102"/>
      <c r="E26" s="102"/>
      <c r="F26" s="37">
        <v>0</v>
      </c>
      <c r="G26" s="36">
        <f t="shared" si="0"/>
        <v>0</v>
      </c>
    </row>
    <row r="27" spans="1:7" ht="12.75" customHeight="1">
      <c r="A27" s="31" t="s">
        <v>92</v>
      </c>
      <c r="B27" s="102" t="s">
        <v>115</v>
      </c>
      <c r="C27" s="102"/>
      <c r="D27" s="102"/>
      <c r="E27" s="102"/>
      <c r="F27" s="37">
        <v>0</v>
      </c>
      <c r="G27" s="36">
        <f t="shared" si="0"/>
        <v>0</v>
      </c>
    </row>
    <row r="28" spans="1:7" ht="12.75" customHeight="1">
      <c r="A28" s="31" t="s">
        <v>116</v>
      </c>
      <c r="B28" s="102" t="s">
        <v>117</v>
      </c>
      <c r="C28" s="102"/>
      <c r="D28" s="102"/>
      <c r="E28" s="102"/>
      <c r="F28" s="37">
        <v>0</v>
      </c>
      <c r="G28" s="36">
        <f t="shared" si="0"/>
        <v>0</v>
      </c>
    </row>
    <row r="29" spans="1:7" ht="12.75" customHeight="1">
      <c r="A29" s="31" t="s">
        <v>118</v>
      </c>
      <c r="B29" s="102" t="s">
        <v>119</v>
      </c>
      <c r="C29" s="102"/>
      <c r="D29" s="102"/>
      <c r="E29" s="102"/>
      <c r="F29" s="37">
        <v>0</v>
      </c>
      <c r="G29" s="36">
        <f t="shared" si="0"/>
        <v>0</v>
      </c>
    </row>
    <row r="30" spans="1:7" ht="12.75" customHeight="1">
      <c r="A30" s="31" t="s">
        <v>120</v>
      </c>
      <c r="B30" s="102" t="s">
        <v>121</v>
      </c>
      <c r="C30" s="102"/>
      <c r="D30" s="102"/>
      <c r="E30" s="102"/>
      <c r="F30" s="37">
        <v>0</v>
      </c>
      <c r="G30" s="36">
        <f t="shared" si="0"/>
        <v>0</v>
      </c>
    </row>
    <row r="31" spans="1:7" ht="12.75" customHeight="1">
      <c r="A31" s="109" t="s">
        <v>122</v>
      </c>
      <c r="B31" s="109"/>
      <c r="C31" s="109"/>
      <c r="D31" s="109"/>
      <c r="E31" s="109"/>
      <c r="F31" s="109"/>
      <c r="G31" s="38">
        <f>SUM(G24:G30)</f>
        <v>1323.27</v>
      </c>
    </row>
    <row r="32" spans="1:7" ht="12.75">
      <c r="A32" s="106"/>
      <c r="B32" s="106"/>
      <c r="C32" s="106"/>
      <c r="D32" s="106"/>
      <c r="E32" s="106"/>
      <c r="F32" s="106"/>
      <c r="G32" s="106"/>
    </row>
    <row r="33" spans="1:7" ht="12.75" customHeight="1">
      <c r="A33" s="101" t="s">
        <v>123</v>
      </c>
      <c r="B33" s="101"/>
      <c r="C33" s="101"/>
      <c r="D33" s="101"/>
      <c r="E33" s="101"/>
      <c r="F33" s="101"/>
      <c r="G33" s="101"/>
    </row>
    <row r="34" spans="1:7" ht="12.75" customHeight="1">
      <c r="A34" s="109" t="s">
        <v>124</v>
      </c>
      <c r="B34" s="109"/>
      <c r="C34" s="109"/>
      <c r="D34" s="109"/>
      <c r="E34" s="109"/>
      <c r="F34" s="31" t="s">
        <v>110</v>
      </c>
      <c r="G34" s="32" t="s">
        <v>111</v>
      </c>
    </row>
    <row r="35" spans="1:7" ht="12.75" customHeight="1">
      <c r="A35" s="31" t="s">
        <v>85</v>
      </c>
      <c r="B35" s="102" t="s">
        <v>125</v>
      </c>
      <c r="C35" s="102"/>
      <c r="D35" s="102"/>
      <c r="E35" s="102"/>
      <c r="F35" s="35">
        <v>0.0833</v>
      </c>
      <c r="G35" s="36">
        <f>F35*G31</f>
        <v>110.228391</v>
      </c>
    </row>
    <row r="36" spans="1:7" ht="12.75" customHeight="1">
      <c r="A36" s="31" t="s">
        <v>87</v>
      </c>
      <c r="B36" s="110" t="s">
        <v>126</v>
      </c>
      <c r="C36" s="110"/>
      <c r="D36" s="110"/>
      <c r="E36" s="110"/>
      <c r="F36" s="35">
        <v>0.027800000000000002</v>
      </c>
      <c r="G36" s="36">
        <f>F36*G31</f>
        <v>36.786906</v>
      </c>
    </row>
    <row r="37" spans="1:7" ht="12.75" customHeight="1">
      <c r="A37" s="111" t="s">
        <v>127</v>
      </c>
      <c r="B37" s="111"/>
      <c r="C37" s="111"/>
      <c r="D37" s="111"/>
      <c r="E37" s="111"/>
      <c r="F37" s="39">
        <f>SUM(F35:F36)</f>
        <v>0.1111</v>
      </c>
      <c r="G37" s="40">
        <f>SUM(G35:G36)</f>
        <v>147.015297</v>
      </c>
    </row>
    <row r="38" spans="1:7" ht="12.75">
      <c r="A38" s="112"/>
      <c r="B38" s="112"/>
      <c r="C38" s="112"/>
      <c r="D38" s="112"/>
      <c r="E38" s="112"/>
      <c r="F38" s="112"/>
      <c r="G38" s="112"/>
    </row>
    <row r="39" spans="1:7" ht="12.75" customHeight="1">
      <c r="A39" s="109" t="s">
        <v>128</v>
      </c>
      <c r="B39" s="109"/>
      <c r="C39" s="109"/>
      <c r="D39" s="109"/>
      <c r="E39" s="109"/>
      <c r="F39" s="31" t="s">
        <v>110</v>
      </c>
      <c r="G39" s="32" t="s">
        <v>111</v>
      </c>
    </row>
    <row r="40" spans="1:7" ht="12.75" customHeight="1">
      <c r="A40" s="31" t="s">
        <v>85</v>
      </c>
      <c r="B40" s="102" t="s">
        <v>129</v>
      </c>
      <c r="C40" s="102"/>
      <c r="D40" s="102"/>
      <c r="E40" s="102"/>
      <c r="F40" s="35">
        <v>0.2</v>
      </c>
      <c r="G40" s="41">
        <f aca="true" t="shared" si="1" ref="G40:G47">($G$31+$G$37)*F40</f>
        <v>294.0570594</v>
      </c>
    </row>
    <row r="41" spans="1:7" ht="12.75" customHeight="1">
      <c r="A41" s="31" t="s">
        <v>87</v>
      </c>
      <c r="B41" s="102" t="s">
        <v>130</v>
      </c>
      <c r="C41" s="102"/>
      <c r="D41" s="102"/>
      <c r="E41" s="102"/>
      <c r="F41" s="35">
        <v>0.025</v>
      </c>
      <c r="G41" s="41">
        <f t="shared" si="1"/>
        <v>36.757132425</v>
      </c>
    </row>
    <row r="42" spans="1:7" ht="12.75" customHeight="1">
      <c r="A42" s="31" t="s">
        <v>90</v>
      </c>
      <c r="B42" s="102" t="s">
        <v>131</v>
      </c>
      <c r="C42" s="102"/>
      <c r="D42" s="102"/>
      <c r="E42" s="102"/>
      <c r="F42" s="35">
        <v>0.03</v>
      </c>
      <c r="G42" s="41">
        <f t="shared" si="1"/>
        <v>44.10855890999999</v>
      </c>
    </row>
    <row r="43" spans="1:7" ht="12.75" customHeight="1">
      <c r="A43" s="31" t="s">
        <v>92</v>
      </c>
      <c r="B43" s="102" t="s">
        <v>132</v>
      </c>
      <c r="C43" s="102"/>
      <c r="D43" s="102"/>
      <c r="E43" s="102"/>
      <c r="F43" s="35">
        <v>0.015</v>
      </c>
      <c r="G43" s="41">
        <f t="shared" si="1"/>
        <v>22.054279454999996</v>
      </c>
    </row>
    <row r="44" spans="1:7" ht="12.75" customHeight="1">
      <c r="A44" s="31" t="s">
        <v>116</v>
      </c>
      <c r="B44" s="102" t="s">
        <v>133</v>
      </c>
      <c r="C44" s="102"/>
      <c r="D44" s="102"/>
      <c r="E44" s="102"/>
      <c r="F44" s="35">
        <v>0.01</v>
      </c>
      <c r="G44" s="41">
        <f t="shared" si="1"/>
        <v>14.702852969999999</v>
      </c>
    </row>
    <row r="45" spans="1:7" ht="12.75" customHeight="1">
      <c r="A45" s="31" t="s">
        <v>118</v>
      </c>
      <c r="B45" s="102" t="s">
        <v>134</v>
      </c>
      <c r="C45" s="102"/>
      <c r="D45" s="102"/>
      <c r="E45" s="102"/>
      <c r="F45" s="35">
        <v>0.006</v>
      </c>
      <c r="G45" s="41">
        <f t="shared" si="1"/>
        <v>8.821711782</v>
      </c>
    </row>
    <row r="46" spans="1:7" ht="12.75" customHeight="1">
      <c r="A46" s="31" t="s">
        <v>120</v>
      </c>
      <c r="B46" s="102" t="s">
        <v>135</v>
      </c>
      <c r="C46" s="102"/>
      <c r="D46" s="102"/>
      <c r="E46" s="102"/>
      <c r="F46" s="35">
        <v>0.002</v>
      </c>
      <c r="G46" s="41">
        <f t="shared" si="1"/>
        <v>2.940570594</v>
      </c>
    </row>
    <row r="47" spans="1:7" ht="12.75" customHeight="1">
      <c r="A47" s="31" t="s">
        <v>136</v>
      </c>
      <c r="B47" s="102" t="s">
        <v>137</v>
      </c>
      <c r="C47" s="102"/>
      <c r="D47" s="102"/>
      <c r="E47" s="102"/>
      <c r="F47" s="35">
        <v>0.08</v>
      </c>
      <c r="G47" s="41">
        <f t="shared" si="1"/>
        <v>117.62282375999999</v>
      </c>
    </row>
    <row r="48" spans="1:7" ht="12.75" customHeight="1">
      <c r="A48" s="109" t="s">
        <v>138</v>
      </c>
      <c r="B48" s="109"/>
      <c r="C48" s="109"/>
      <c r="D48" s="109"/>
      <c r="E48" s="109"/>
      <c r="F48" s="42">
        <v>0.368</v>
      </c>
      <c r="G48" s="43">
        <f>SUM(G40:G47)</f>
        <v>541.064989296</v>
      </c>
    </row>
    <row r="49" spans="1:7" ht="12.75">
      <c r="A49" s="44"/>
      <c r="B49" s="44"/>
      <c r="C49" s="44"/>
      <c r="D49" s="44"/>
      <c r="E49" s="44"/>
      <c r="F49" s="44"/>
      <c r="G49" s="44"/>
    </row>
    <row r="50" spans="1:7" ht="12.75">
      <c r="A50" s="113" t="s">
        <v>139</v>
      </c>
      <c r="B50" s="113"/>
      <c r="C50" s="113"/>
      <c r="D50" s="113"/>
      <c r="E50" s="113"/>
      <c r="F50" s="45"/>
      <c r="G50" s="46" t="s">
        <v>111</v>
      </c>
    </row>
    <row r="51" spans="1:7" ht="12.75" customHeight="1">
      <c r="A51" s="47" t="s">
        <v>85</v>
      </c>
      <c r="B51" s="114" t="s">
        <v>140</v>
      </c>
      <c r="C51" s="114"/>
      <c r="D51" s="114"/>
      <c r="E51" s="114"/>
      <c r="F51" s="48" t="s">
        <v>141</v>
      </c>
      <c r="G51" s="49">
        <v>75</v>
      </c>
    </row>
    <row r="52" spans="1:7" ht="12.75" customHeight="1">
      <c r="A52" s="47" t="s">
        <v>87</v>
      </c>
      <c r="B52" s="114" t="s">
        <v>142</v>
      </c>
      <c r="C52" s="114"/>
      <c r="D52" s="114"/>
      <c r="E52" s="114"/>
      <c r="F52" s="48" t="s">
        <v>141</v>
      </c>
      <c r="G52" s="49">
        <v>270</v>
      </c>
    </row>
    <row r="53" spans="1:7" ht="12.75" customHeight="1">
      <c r="A53" s="47" t="s">
        <v>90</v>
      </c>
      <c r="B53" s="114" t="s">
        <v>143</v>
      </c>
      <c r="C53" s="114"/>
      <c r="D53" s="114"/>
      <c r="E53" s="114"/>
      <c r="F53" s="48" t="s">
        <v>141</v>
      </c>
      <c r="G53" s="49">
        <v>0</v>
      </c>
    </row>
    <row r="54" spans="1:7" ht="12.75" customHeight="1">
      <c r="A54" s="47" t="s">
        <v>92</v>
      </c>
      <c r="B54" s="114" t="s">
        <v>144</v>
      </c>
      <c r="C54" s="114"/>
      <c r="D54" s="114"/>
      <c r="E54" s="114"/>
      <c r="F54" s="48" t="s">
        <v>141</v>
      </c>
      <c r="G54" s="49">
        <v>0</v>
      </c>
    </row>
    <row r="55" spans="1:7" ht="12.75" customHeight="1">
      <c r="A55" s="47" t="s">
        <v>116</v>
      </c>
      <c r="B55" s="114" t="s">
        <v>145</v>
      </c>
      <c r="C55" s="114"/>
      <c r="D55" s="114"/>
      <c r="E55" s="114"/>
      <c r="F55" s="48" t="s">
        <v>141</v>
      </c>
      <c r="G55" s="49">
        <v>0</v>
      </c>
    </row>
    <row r="56" spans="1:7" ht="12.75" customHeight="1">
      <c r="A56" s="47" t="s">
        <v>118</v>
      </c>
      <c r="B56" s="114" t="s">
        <v>121</v>
      </c>
      <c r="C56" s="114"/>
      <c r="D56" s="114"/>
      <c r="E56" s="114"/>
      <c r="F56" s="48" t="s">
        <v>141</v>
      </c>
      <c r="G56" s="49">
        <v>0</v>
      </c>
    </row>
    <row r="57" spans="1:7" ht="12.75">
      <c r="A57" s="113" t="s">
        <v>146</v>
      </c>
      <c r="B57" s="113"/>
      <c r="C57" s="113"/>
      <c r="D57" s="113"/>
      <c r="E57" s="113"/>
      <c r="F57" s="113"/>
      <c r="G57" s="43">
        <f>SUM(G51:G56)</f>
        <v>345</v>
      </c>
    </row>
    <row r="58" spans="1:7" ht="12.75">
      <c r="A58" s="44"/>
      <c r="B58" s="44"/>
      <c r="C58" s="44"/>
      <c r="D58" s="44"/>
      <c r="E58" s="44"/>
      <c r="F58" s="44"/>
      <c r="G58" s="44"/>
    </row>
    <row r="59" spans="1:7" ht="12.75" customHeight="1">
      <c r="A59" s="115" t="s">
        <v>147</v>
      </c>
      <c r="B59" s="115"/>
      <c r="C59" s="115"/>
      <c r="D59" s="115"/>
      <c r="E59" s="115"/>
      <c r="F59" s="115"/>
      <c r="G59" s="115"/>
    </row>
    <row r="60" spans="1:7" ht="12.75">
      <c r="A60" s="116" t="s">
        <v>148</v>
      </c>
      <c r="B60" s="116"/>
      <c r="C60" s="116"/>
      <c r="D60" s="116"/>
      <c r="E60" s="116"/>
      <c r="F60" s="116"/>
      <c r="G60" s="46" t="s">
        <v>111</v>
      </c>
    </row>
    <row r="61" spans="1:7" ht="12.75" customHeight="1">
      <c r="A61" s="50" t="s">
        <v>149</v>
      </c>
      <c r="B61" s="114" t="s">
        <v>150</v>
      </c>
      <c r="C61" s="114"/>
      <c r="D61" s="114"/>
      <c r="E61" s="114"/>
      <c r="F61" s="114"/>
      <c r="G61" s="51">
        <f>G37</f>
        <v>147.015297</v>
      </c>
    </row>
    <row r="62" spans="1:7" ht="12.75" customHeight="1">
      <c r="A62" s="50" t="s">
        <v>151</v>
      </c>
      <c r="B62" s="114" t="s">
        <v>152</v>
      </c>
      <c r="C62" s="114"/>
      <c r="D62" s="114"/>
      <c r="E62" s="114"/>
      <c r="F62" s="114"/>
      <c r="G62" s="51">
        <f>G48</f>
        <v>541.064989296</v>
      </c>
    </row>
    <row r="63" spans="1:7" ht="12.75" customHeight="1">
      <c r="A63" s="50" t="s">
        <v>153</v>
      </c>
      <c r="B63" s="114" t="s">
        <v>154</v>
      </c>
      <c r="C63" s="114"/>
      <c r="D63" s="114"/>
      <c r="E63" s="114"/>
      <c r="F63" s="114"/>
      <c r="G63" s="51">
        <f>G57</f>
        <v>345</v>
      </c>
    </row>
    <row r="64" spans="1:7" ht="12.75">
      <c r="A64" s="113" t="s">
        <v>155</v>
      </c>
      <c r="B64" s="113"/>
      <c r="C64" s="113"/>
      <c r="D64" s="113"/>
      <c r="E64" s="113"/>
      <c r="F64" s="113"/>
      <c r="G64" s="52">
        <f>SUM(G61:G63)</f>
        <v>1033.080286296</v>
      </c>
    </row>
    <row r="65" spans="1:7" ht="12.75">
      <c r="A65" s="44"/>
      <c r="B65" s="44"/>
      <c r="C65" s="44"/>
      <c r="D65" s="44"/>
      <c r="E65" s="44"/>
      <c r="F65" s="44"/>
      <c r="G65" s="44"/>
    </row>
    <row r="66" spans="1:7" ht="12.75">
      <c r="A66" s="113" t="s">
        <v>156</v>
      </c>
      <c r="B66" s="113"/>
      <c r="C66" s="113"/>
      <c r="D66" s="113"/>
      <c r="E66" s="113"/>
      <c r="F66" s="113"/>
      <c r="G66" s="113"/>
    </row>
    <row r="67" spans="1:7" ht="12.75">
      <c r="A67" s="117" t="s">
        <v>157</v>
      </c>
      <c r="B67" s="117"/>
      <c r="C67" s="117"/>
      <c r="D67" s="117"/>
      <c r="E67" s="117"/>
      <c r="F67" s="47" t="s">
        <v>110</v>
      </c>
      <c r="G67" s="46" t="s">
        <v>111</v>
      </c>
    </row>
    <row r="68" spans="1:7" ht="12.75" customHeight="1">
      <c r="A68" s="47" t="s">
        <v>85</v>
      </c>
      <c r="B68" s="114" t="s">
        <v>158</v>
      </c>
      <c r="C68" s="114"/>
      <c r="D68" s="114"/>
      <c r="E68" s="114"/>
      <c r="F68" s="53">
        <v>0.004200000000000001</v>
      </c>
      <c r="G68" s="54">
        <f>G31*F68</f>
        <v>5.557734000000001</v>
      </c>
    </row>
    <row r="69" spans="1:7" ht="12.75" customHeight="1">
      <c r="A69" s="47" t="s">
        <v>87</v>
      </c>
      <c r="B69" s="114" t="s">
        <v>159</v>
      </c>
      <c r="C69" s="114"/>
      <c r="D69" s="114"/>
      <c r="E69" s="114"/>
      <c r="F69" s="55">
        <v>0.000336</v>
      </c>
      <c r="G69" s="54">
        <f>F69*G31</f>
        <v>0.44461871999999997</v>
      </c>
    </row>
    <row r="70" spans="1:7" ht="24.75" customHeight="1">
      <c r="A70" s="47" t="s">
        <v>90</v>
      </c>
      <c r="B70" s="114" t="s">
        <v>160</v>
      </c>
      <c r="C70" s="114"/>
      <c r="D70" s="114"/>
      <c r="E70" s="114"/>
      <c r="F70" s="56">
        <v>0.00017</v>
      </c>
      <c r="G70" s="54">
        <f>F70*G31</f>
        <v>0.22495590000000001</v>
      </c>
    </row>
    <row r="71" spans="1:7" ht="12.75" customHeight="1">
      <c r="A71" s="47" t="s">
        <v>92</v>
      </c>
      <c r="B71" s="114" t="s">
        <v>161</v>
      </c>
      <c r="C71" s="114"/>
      <c r="D71" s="114"/>
      <c r="E71" s="114"/>
      <c r="F71" s="53">
        <v>0.0194</v>
      </c>
      <c r="G71" s="54">
        <f>F71*G31</f>
        <v>25.671438000000002</v>
      </c>
    </row>
    <row r="72" spans="1:7" ht="24.75" customHeight="1">
      <c r="A72" s="57" t="s">
        <v>116</v>
      </c>
      <c r="B72" s="114" t="s">
        <v>162</v>
      </c>
      <c r="C72" s="114"/>
      <c r="D72" s="114"/>
      <c r="E72" s="114"/>
      <c r="F72" s="58">
        <v>0.0071</v>
      </c>
      <c r="G72" s="59">
        <f>F72*G31</f>
        <v>9.395217</v>
      </c>
    </row>
    <row r="73" spans="1:7" ht="24.75" customHeight="1">
      <c r="A73" s="47" t="s">
        <v>118</v>
      </c>
      <c r="B73" s="114" t="s">
        <v>163</v>
      </c>
      <c r="C73" s="114"/>
      <c r="D73" s="114"/>
      <c r="E73" s="114"/>
      <c r="F73" s="56">
        <v>0.0007800000000000001</v>
      </c>
      <c r="G73" s="54">
        <f>F73*G31</f>
        <v>1.0321506</v>
      </c>
    </row>
    <row r="74" spans="1:7" ht="12.75">
      <c r="A74" s="117" t="s">
        <v>164</v>
      </c>
      <c r="B74" s="117"/>
      <c r="C74" s="117"/>
      <c r="D74" s="117"/>
      <c r="E74" s="117"/>
      <c r="F74" s="60">
        <f>SUM(F68:F73)</f>
        <v>0.03198600000000001</v>
      </c>
      <c r="G74" s="61">
        <f>SUM(G68:G73)</f>
        <v>42.32611422000001</v>
      </c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 customHeight="1">
      <c r="A76" s="118" t="s">
        <v>165</v>
      </c>
      <c r="B76" s="118"/>
      <c r="C76" s="118"/>
      <c r="D76" s="118"/>
      <c r="E76" s="118"/>
      <c r="F76" s="118"/>
      <c r="G76" s="118"/>
    </row>
    <row r="77" spans="1:7" ht="12.75" customHeight="1">
      <c r="A77" s="119" t="s">
        <v>166</v>
      </c>
      <c r="B77" s="119"/>
      <c r="C77" s="119"/>
      <c r="D77" s="119"/>
      <c r="E77" s="119"/>
      <c r="F77" s="31" t="s">
        <v>110</v>
      </c>
      <c r="G77" s="32" t="s">
        <v>111</v>
      </c>
    </row>
    <row r="78" spans="1:7" ht="12.75" customHeight="1">
      <c r="A78" s="31" t="s">
        <v>85</v>
      </c>
      <c r="B78" s="120" t="s">
        <v>167</v>
      </c>
      <c r="C78" s="120"/>
      <c r="D78" s="120"/>
      <c r="E78" s="120"/>
      <c r="F78" s="35">
        <v>0.0833</v>
      </c>
      <c r="G78" s="41">
        <f>F78*G31</f>
        <v>110.228391</v>
      </c>
    </row>
    <row r="79" spans="1:7" ht="12.75" customHeight="1">
      <c r="A79" s="31" t="s">
        <v>87</v>
      </c>
      <c r="B79" s="120" t="s">
        <v>168</v>
      </c>
      <c r="C79" s="120"/>
      <c r="D79" s="120"/>
      <c r="E79" s="120"/>
      <c r="F79" s="35">
        <v>0.0082</v>
      </c>
      <c r="G79" s="41">
        <f>F79*G31</f>
        <v>10.850814000000002</v>
      </c>
    </row>
    <row r="80" spans="1:7" ht="12.75" customHeight="1">
      <c r="A80" s="31" t="s">
        <v>90</v>
      </c>
      <c r="B80" s="120" t="s">
        <v>169</v>
      </c>
      <c r="C80" s="120"/>
      <c r="D80" s="120"/>
      <c r="E80" s="120"/>
      <c r="F80" s="35">
        <v>0.0002</v>
      </c>
      <c r="G80" s="41">
        <f>F80*G31</f>
        <v>0.264654</v>
      </c>
    </row>
    <row r="81" spans="1:7" ht="12.75" customHeight="1">
      <c r="A81" s="31" t="s">
        <v>92</v>
      </c>
      <c r="B81" s="120" t="s">
        <v>170</v>
      </c>
      <c r="C81" s="120"/>
      <c r="D81" s="120"/>
      <c r="E81" s="120"/>
      <c r="F81" s="35">
        <v>0.00030000000000000003</v>
      </c>
      <c r="G81" s="41">
        <f>F81*G31</f>
        <v>0.39698100000000003</v>
      </c>
    </row>
    <row r="82" spans="1:7" ht="12.75" customHeight="1">
      <c r="A82" s="31" t="s">
        <v>116</v>
      </c>
      <c r="B82" s="120" t="s">
        <v>171</v>
      </c>
      <c r="C82" s="120"/>
      <c r="D82" s="120"/>
      <c r="E82" s="120"/>
      <c r="F82" s="35">
        <v>0.0013000000000000002</v>
      </c>
      <c r="G82" s="41">
        <f>F82*G31</f>
        <v>1.7202510000000002</v>
      </c>
    </row>
    <row r="83" spans="1:7" ht="12.75" customHeight="1">
      <c r="A83" s="31" t="s">
        <v>118</v>
      </c>
      <c r="B83" s="120" t="s">
        <v>121</v>
      </c>
      <c r="C83" s="120"/>
      <c r="D83" s="120"/>
      <c r="E83" s="120"/>
      <c r="F83" s="35">
        <v>0</v>
      </c>
      <c r="G83" s="41">
        <v>0</v>
      </c>
    </row>
    <row r="84" spans="1:7" ht="12.75" customHeight="1">
      <c r="A84" s="119" t="s">
        <v>172</v>
      </c>
      <c r="B84" s="119"/>
      <c r="C84" s="119"/>
      <c r="D84" s="119"/>
      <c r="E84" s="119"/>
      <c r="F84" s="42">
        <f>SUM(F78:F83)</f>
        <v>0.0933</v>
      </c>
      <c r="G84" s="43">
        <f>SUM(G78:G83)</f>
        <v>123.461091</v>
      </c>
    </row>
    <row r="85" spans="1:7" ht="12.75">
      <c r="A85" s="112"/>
      <c r="B85" s="112"/>
      <c r="C85" s="112"/>
      <c r="D85" s="112"/>
      <c r="E85" s="112"/>
      <c r="F85" s="44"/>
      <c r="G85" s="44"/>
    </row>
    <row r="86" spans="1:7" ht="12.75" customHeight="1">
      <c r="A86" s="119" t="s">
        <v>173</v>
      </c>
      <c r="B86" s="119"/>
      <c r="C86" s="119"/>
      <c r="D86" s="119"/>
      <c r="E86" s="119"/>
      <c r="F86" s="31" t="s">
        <v>110</v>
      </c>
      <c r="G86" s="32" t="s">
        <v>111</v>
      </c>
    </row>
    <row r="87" spans="1:7" ht="12.75" customHeight="1">
      <c r="A87" s="31" t="s">
        <v>85</v>
      </c>
      <c r="B87" s="120" t="s">
        <v>174</v>
      </c>
      <c r="C87" s="120"/>
      <c r="D87" s="120"/>
      <c r="E87" s="120"/>
      <c r="F87" s="35">
        <v>0</v>
      </c>
      <c r="G87" s="41">
        <v>0</v>
      </c>
    </row>
    <row r="88" spans="1:7" ht="12.75" customHeight="1">
      <c r="A88" s="119" t="s">
        <v>175</v>
      </c>
      <c r="B88" s="119"/>
      <c r="C88" s="119"/>
      <c r="D88" s="119"/>
      <c r="E88" s="119"/>
      <c r="F88" s="42">
        <v>0</v>
      </c>
      <c r="G88" s="43">
        <v>0</v>
      </c>
    </row>
    <row r="89" spans="1:7" ht="12.75">
      <c r="A89" s="112"/>
      <c r="B89" s="112"/>
      <c r="C89" s="112"/>
      <c r="D89" s="112"/>
      <c r="E89" s="112"/>
      <c r="F89" s="44"/>
      <c r="G89" s="44"/>
    </row>
    <row r="90" spans="1:7" ht="12.75" customHeight="1">
      <c r="A90" s="121" t="s">
        <v>176</v>
      </c>
      <c r="B90" s="121"/>
      <c r="C90" s="121"/>
      <c r="D90" s="121"/>
      <c r="E90" s="121"/>
      <c r="F90" s="121"/>
      <c r="G90" s="121"/>
    </row>
    <row r="91" spans="1:7" ht="12.75" customHeight="1">
      <c r="A91" s="119" t="s">
        <v>177</v>
      </c>
      <c r="B91" s="119"/>
      <c r="C91" s="119"/>
      <c r="D91" s="119"/>
      <c r="E91" s="119"/>
      <c r="F91" s="119"/>
      <c r="G91" s="32" t="s">
        <v>111</v>
      </c>
    </row>
    <row r="92" spans="1:7" ht="12.75" customHeight="1">
      <c r="A92" s="62" t="s">
        <v>178</v>
      </c>
      <c r="B92" s="120" t="s">
        <v>168</v>
      </c>
      <c r="C92" s="120"/>
      <c r="D92" s="120"/>
      <c r="E92" s="120"/>
      <c r="F92" s="120"/>
      <c r="G92" s="63">
        <f>G84</f>
        <v>123.461091</v>
      </c>
    </row>
    <row r="93" spans="1:7" ht="12.75" customHeight="1">
      <c r="A93" s="62" t="s">
        <v>179</v>
      </c>
      <c r="B93" s="120" t="s">
        <v>180</v>
      </c>
      <c r="C93" s="120"/>
      <c r="D93" s="120"/>
      <c r="E93" s="120"/>
      <c r="F93" s="120"/>
      <c r="G93" s="63">
        <f>G88</f>
        <v>0</v>
      </c>
    </row>
    <row r="94" spans="1:7" ht="12.75" customHeight="1">
      <c r="A94" s="122" t="s">
        <v>181</v>
      </c>
      <c r="B94" s="122"/>
      <c r="C94" s="122"/>
      <c r="D94" s="122"/>
      <c r="E94" s="122"/>
      <c r="F94" s="122"/>
      <c r="G94" s="43">
        <f>SUM(G92:G93)</f>
        <v>123.461091</v>
      </c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123" t="s">
        <v>182</v>
      </c>
      <c r="B96" s="123"/>
      <c r="C96" s="123"/>
      <c r="D96" s="123"/>
      <c r="E96" s="123"/>
      <c r="F96" s="123"/>
      <c r="G96" s="123"/>
    </row>
    <row r="97" spans="1:7" ht="12.75">
      <c r="A97" s="64">
        <v>5</v>
      </c>
      <c r="B97" s="124" t="s">
        <v>183</v>
      </c>
      <c r="C97" s="124"/>
      <c r="D97" s="124"/>
      <c r="E97" s="124"/>
      <c r="F97" s="124"/>
      <c r="G97" s="65" t="s">
        <v>111</v>
      </c>
    </row>
    <row r="98" spans="1:7" ht="15" customHeight="1">
      <c r="A98" s="31" t="s">
        <v>85</v>
      </c>
      <c r="B98" s="125" t="s">
        <v>184</v>
      </c>
      <c r="C98" s="125"/>
      <c r="D98" s="125"/>
      <c r="E98" s="125"/>
      <c r="F98" s="125"/>
      <c r="G98" s="66">
        <f>'CUSTO MATERIAL EPI'!H14</f>
        <v>15.366666666666667</v>
      </c>
    </row>
    <row r="99" spans="1:7" ht="15" customHeight="1">
      <c r="A99" s="31" t="s">
        <v>87</v>
      </c>
      <c r="B99" s="125" t="s">
        <v>185</v>
      </c>
      <c r="C99" s="125"/>
      <c r="D99" s="125"/>
      <c r="E99" s="125"/>
      <c r="F99" s="125"/>
      <c r="G99" s="66">
        <f>'CUSTO MATERIAL EPI'!H15</f>
        <v>17.288888888888888</v>
      </c>
    </row>
    <row r="100" spans="1:7" ht="15" customHeight="1">
      <c r="A100" s="31" t="s">
        <v>90</v>
      </c>
      <c r="B100" s="125" t="s">
        <v>186</v>
      </c>
      <c r="C100" s="125"/>
      <c r="D100" s="125"/>
      <c r="E100" s="125"/>
      <c r="F100" s="125"/>
      <c r="G100" s="66">
        <f>'CUSTO MATERIAL EPI'!H16</f>
        <v>13.983333333333334</v>
      </c>
    </row>
    <row r="101" spans="1:7" ht="12.75" customHeight="1">
      <c r="A101" s="67" t="s">
        <v>92</v>
      </c>
      <c r="B101" s="126" t="s">
        <v>121</v>
      </c>
      <c r="C101" s="126"/>
      <c r="D101" s="126"/>
      <c r="E101" s="126"/>
      <c r="F101" s="126"/>
      <c r="G101" s="66"/>
    </row>
    <row r="102" spans="1:7" ht="12.75" customHeight="1">
      <c r="A102" s="127" t="s">
        <v>187</v>
      </c>
      <c r="B102" s="127"/>
      <c r="C102" s="127"/>
      <c r="D102" s="127"/>
      <c r="E102" s="127"/>
      <c r="F102" s="127"/>
      <c r="G102" s="68">
        <f>SUM(G98:G101)</f>
        <v>46.638888888888886</v>
      </c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 customHeight="1">
      <c r="A104" s="118" t="s">
        <v>188</v>
      </c>
      <c r="B104" s="118"/>
      <c r="C104" s="118"/>
      <c r="D104" s="118"/>
      <c r="E104" s="118"/>
      <c r="F104" s="118"/>
      <c r="G104" s="118"/>
    </row>
    <row r="105" spans="1:7" ht="12.75">
      <c r="A105" s="30">
        <v>6</v>
      </c>
      <c r="B105" s="128" t="s">
        <v>189</v>
      </c>
      <c r="C105" s="128"/>
      <c r="D105" s="128"/>
      <c r="E105" s="128"/>
      <c r="F105" s="31" t="s">
        <v>110</v>
      </c>
      <c r="G105" s="32" t="s">
        <v>111</v>
      </c>
    </row>
    <row r="106" spans="1:7" ht="12.75" customHeight="1">
      <c r="A106" s="31" t="s">
        <v>85</v>
      </c>
      <c r="B106" s="129" t="s">
        <v>190</v>
      </c>
      <c r="C106" s="129"/>
      <c r="D106" s="129"/>
      <c r="E106" s="129"/>
      <c r="F106" s="69">
        <v>0.06</v>
      </c>
      <c r="G106" s="41">
        <f>G121*F106</f>
        <v>154.1265828242933</v>
      </c>
    </row>
    <row r="107" spans="1:7" ht="12.75" customHeight="1">
      <c r="A107" s="31" t="s">
        <v>87</v>
      </c>
      <c r="B107" s="129" t="s">
        <v>191</v>
      </c>
      <c r="C107" s="129"/>
      <c r="D107" s="129"/>
      <c r="E107" s="129"/>
      <c r="F107" s="70">
        <v>0.0679</v>
      </c>
      <c r="G107" s="41">
        <f>G121*F107</f>
        <v>174.41991622949195</v>
      </c>
    </row>
    <row r="108" spans="1:7" ht="12.75" customHeight="1">
      <c r="A108" s="31" t="s">
        <v>90</v>
      </c>
      <c r="B108" s="129" t="s">
        <v>192</v>
      </c>
      <c r="C108" s="129"/>
      <c r="D108" s="129"/>
      <c r="E108" s="129"/>
      <c r="F108" s="33"/>
      <c r="G108" s="71"/>
    </row>
    <row r="109" spans="1:7" ht="12.75" customHeight="1">
      <c r="A109" s="31" t="s">
        <v>193</v>
      </c>
      <c r="B109" s="129" t="s">
        <v>194</v>
      </c>
      <c r="C109" s="129"/>
      <c r="D109" s="129"/>
      <c r="E109" s="129"/>
      <c r="F109" s="70">
        <v>0.006500000000000001</v>
      </c>
      <c r="G109" s="41">
        <f>G121*F109</f>
        <v>16.69704647263178</v>
      </c>
    </row>
    <row r="110" spans="1:7" ht="12.75" customHeight="1">
      <c r="A110" s="31" t="s">
        <v>195</v>
      </c>
      <c r="B110" s="129" t="s">
        <v>196</v>
      </c>
      <c r="C110" s="129"/>
      <c r="D110" s="129"/>
      <c r="E110" s="129"/>
      <c r="F110" s="72">
        <v>0.03</v>
      </c>
      <c r="G110" s="41">
        <f>G121*F110</f>
        <v>77.06329141214665</v>
      </c>
    </row>
    <row r="111" spans="1:7" ht="12.75" customHeight="1">
      <c r="A111" s="31" t="s">
        <v>197</v>
      </c>
      <c r="B111" s="129" t="s">
        <v>198</v>
      </c>
      <c r="C111" s="129"/>
      <c r="D111" s="129"/>
      <c r="E111" s="129"/>
      <c r="F111" s="69">
        <v>0.05</v>
      </c>
      <c r="G111" s="41">
        <f>G121*F111</f>
        <v>128.43881902024444</v>
      </c>
    </row>
    <row r="112" spans="1:7" ht="12.75" customHeight="1">
      <c r="A112" s="122" t="s">
        <v>199</v>
      </c>
      <c r="B112" s="122"/>
      <c r="C112" s="122"/>
      <c r="D112" s="122"/>
      <c r="E112" s="122"/>
      <c r="F112" s="73">
        <f>SUM(F106:F111)</f>
        <v>0.21440000000000003</v>
      </c>
      <c r="G112" s="43">
        <f>SUM(G106:G111)</f>
        <v>550.7456559588081</v>
      </c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 customHeight="1">
      <c r="A114" s="130" t="s">
        <v>200</v>
      </c>
      <c r="B114" s="130"/>
      <c r="C114" s="130"/>
      <c r="D114" s="130"/>
      <c r="E114" s="130"/>
      <c r="F114" s="130"/>
      <c r="G114" s="130"/>
    </row>
    <row r="115" spans="1:7" ht="12.75" customHeight="1">
      <c r="A115" s="119" t="s">
        <v>201</v>
      </c>
      <c r="B115" s="119"/>
      <c r="C115" s="119"/>
      <c r="D115" s="119"/>
      <c r="E115" s="119"/>
      <c r="F115" s="119"/>
      <c r="G115" s="32" t="s">
        <v>111</v>
      </c>
    </row>
    <row r="116" spans="1:7" ht="12.75" customHeight="1">
      <c r="A116" s="31" t="s">
        <v>85</v>
      </c>
      <c r="B116" s="120" t="s">
        <v>108</v>
      </c>
      <c r="C116" s="120"/>
      <c r="D116" s="120"/>
      <c r="E116" s="120"/>
      <c r="F116" s="120"/>
      <c r="G116" s="74">
        <f>G31</f>
        <v>1323.27</v>
      </c>
    </row>
    <row r="117" spans="1:7" ht="12.75" customHeight="1">
      <c r="A117" s="31" t="s">
        <v>87</v>
      </c>
      <c r="B117" s="120" t="s">
        <v>123</v>
      </c>
      <c r="C117" s="120"/>
      <c r="D117" s="120"/>
      <c r="E117" s="120"/>
      <c r="F117" s="120"/>
      <c r="G117" s="74">
        <f>G64</f>
        <v>1033.080286296</v>
      </c>
    </row>
    <row r="118" spans="1:7" ht="12.75" customHeight="1">
      <c r="A118" s="31" t="s">
        <v>90</v>
      </c>
      <c r="B118" s="120" t="s">
        <v>156</v>
      </c>
      <c r="C118" s="120"/>
      <c r="D118" s="120"/>
      <c r="E118" s="120"/>
      <c r="F118" s="120"/>
      <c r="G118" s="41">
        <f>G74</f>
        <v>42.32611422000001</v>
      </c>
    </row>
    <row r="119" spans="1:7" ht="12.75" customHeight="1">
      <c r="A119" s="31" t="s">
        <v>92</v>
      </c>
      <c r="B119" s="120" t="s">
        <v>165</v>
      </c>
      <c r="C119" s="120"/>
      <c r="D119" s="120"/>
      <c r="E119" s="120"/>
      <c r="F119" s="120"/>
      <c r="G119" s="41">
        <f>G94</f>
        <v>123.461091</v>
      </c>
    </row>
    <row r="120" spans="1:7" ht="12.75" customHeight="1">
      <c r="A120" s="31" t="s">
        <v>116</v>
      </c>
      <c r="B120" s="120" t="s">
        <v>182</v>
      </c>
      <c r="C120" s="120"/>
      <c r="D120" s="120"/>
      <c r="E120" s="120"/>
      <c r="F120" s="120"/>
      <c r="G120" s="41">
        <f>G102</f>
        <v>46.638888888888886</v>
      </c>
    </row>
    <row r="121" spans="1:7" ht="12.75" customHeight="1">
      <c r="A121" s="75"/>
      <c r="B121" s="122" t="s">
        <v>202</v>
      </c>
      <c r="C121" s="122"/>
      <c r="D121" s="122"/>
      <c r="E121" s="122"/>
      <c r="F121" s="122"/>
      <c r="G121" s="76">
        <f>SUM(G116:G120)</f>
        <v>2568.7763804048886</v>
      </c>
    </row>
    <row r="122" spans="1:7" ht="12.75" customHeight="1">
      <c r="A122" s="31" t="s">
        <v>118</v>
      </c>
      <c r="B122" s="120" t="s">
        <v>188</v>
      </c>
      <c r="C122" s="120"/>
      <c r="D122" s="120"/>
      <c r="E122" s="120"/>
      <c r="F122" s="120"/>
      <c r="G122" s="41">
        <f>G112</f>
        <v>550.7456559588081</v>
      </c>
    </row>
    <row r="123" spans="1:7" ht="12.75" customHeight="1">
      <c r="A123" s="119" t="s">
        <v>203</v>
      </c>
      <c r="B123" s="119"/>
      <c r="C123" s="119"/>
      <c r="D123" s="119"/>
      <c r="E123" s="119"/>
      <c r="F123" s="119"/>
      <c r="G123" s="76">
        <f>G121+G122</f>
        <v>3119.5220363636968</v>
      </c>
    </row>
    <row r="124" spans="1:7" ht="12.75" customHeight="1">
      <c r="A124" s="122" t="s">
        <v>204</v>
      </c>
      <c r="B124" s="122"/>
      <c r="C124" s="122"/>
      <c r="D124" s="122"/>
      <c r="E124" s="122"/>
      <c r="F124" s="122"/>
      <c r="G124" s="76">
        <f>G123*E13</f>
        <v>131019.92552727526</v>
      </c>
    </row>
    <row r="125" spans="1:7" ht="12.75" customHeight="1">
      <c r="A125" s="122" t="s">
        <v>205</v>
      </c>
      <c r="B125" s="122"/>
      <c r="C125" s="122"/>
      <c r="D125" s="122"/>
      <c r="E125" s="122"/>
      <c r="F125" s="122"/>
      <c r="G125" s="76">
        <f>G124*12</f>
        <v>1572239.1063273032</v>
      </c>
    </row>
  </sheetData>
  <sheetProtection selectLockedCells="1" selectUnlockedCells="1"/>
  <mergeCells count="131">
    <mergeCell ref="B122:F122"/>
    <mergeCell ref="A123:F123"/>
    <mergeCell ref="A124:F124"/>
    <mergeCell ref="A125:F125"/>
    <mergeCell ref="B118:F118"/>
    <mergeCell ref="B119:F119"/>
    <mergeCell ref="B120:F120"/>
    <mergeCell ref="B121:F121"/>
    <mergeCell ref="A114:G114"/>
    <mergeCell ref="A115:F115"/>
    <mergeCell ref="B116:F116"/>
    <mergeCell ref="B117:F117"/>
    <mergeCell ref="B109:E109"/>
    <mergeCell ref="B110:E110"/>
    <mergeCell ref="B111:E111"/>
    <mergeCell ref="A112:E112"/>
    <mergeCell ref="B105:E105"/>
    <mergeCell ref="B106:E106"/>
    <mergeCell ref="B107:E107"/>
    <mergeCell ref="B108:E108"/>
    <mergeCell ref="B100:F100"/>
    <mergeCell ref="B101:F101"/>
    <mergeCell ref="A102:F102"/>
    <mergeCell ref="A104:G104"/>
    <mergeCell ref="A96:G96"/>
    <mergeCell ref="B97:F97"/>
    <mergeCell ref="B98:F98"/>
    <mergeCell ref="B99:F99"/>
    <mergeCell ref="A91:F91"/>
    <mergeCell ref="B92:F92"/>
    <mergeCell ref="B93:F93"/>
    <mergeCell ref="A94:F94"/>
    <mergeCell ref="B87:E87"/>
    <mergeCell ref="A88:E88"/>
    <mergeCell ref="A89:E89"/>
    <mergeCell ref="A90:G90"/>
    <mergeCell ref="B83:E83"/>
    <mergeCell ref="A84:E84"/>
    <mergeCell ref="A85:E85"/>
    <mergeCell ref="A86:E86"/>
    <mergeCell ref="B79:E79"/>
    <mergeCell ref="B80:E80"/>
    <mergeCell ref="B81:E81"/>
    <mergeCell ref="B82:E82"/>
    <mergeCell ref="A74:E74"/>
    <mergeCell ref="A76:G76"/>
    <mergeCell ref="A77:E77"/>
    <mergeCell ref="B78:E78"/>
    <mergeCell ref="B70:E70"/>
    <mergeCell ref="B71:E71"/>
    <mergeCell ref="B72:E72"/>
    <mergeCell ref="B73:E73"/>
    <mergeCell ref="A66:G66"/>
    <mergeCell ref="A67:E67"/>
    <mergeCell ref="B68:E68"/>
    <mergeCell ref="B69:E69"/>
    <mergeCell ref="B61:F61"/>
    <mergeCell ref="B62:F62"/>
    <mergeCell ref="B63:F63"/>
    <mergeCell ref="A64:F64"/>
    <mergeCell ref="B56:E56"/>
    <mergeCell ref="A57:F57"/>
    <mergeCell ref="A59:G59"/>
    <mergeCell ref="A60:F60"/>
    <mergeCell ref="B52:E52"/>
    <mergeCell ref="B53:E53"/>
    <mergeCell ref="B54:E54"/>
    <mergeCell ref="B55:E55"/>
    <mergeCell ref="B47:E47"/>
    <mergeCell ref="A48:E48"/>
    <mergeCell ref="A50:E50"/>
    <mergeCell ref="B51:E51"/>
    <mergeCell ref="B43:E43"/>
    <mergeCell ref="B44:E44"/>
    <mergeCell ref="B45:E45"/>
    <mergeCell ref="B46:E46"/>
    <mergeCell ref="A39:E39"/>
    <mergeCell ref="B40:E40"/>
    <mergeCell ref="B41:E41"/>
    <mergeCell ref="B42:E42"/>
    <mergeCell ref="B35:E35"/>
    <mergeCell ref="B36:E36"/>
    <mergeCell ref="A37:E37"/>
    <mergeCell ref="A38:G38"/>
    <mergeCell ref="A31:F31"/>
    <mergeCell ref="A32:G32"/>
    <mergeCell ref="A33:G33"/>
    <mergeCell ref="A34:E34"/>
    <mergeCell ref="B27:E27"/>
    <mergeCell ref="B28:E28"/>
    <mergeCell ref="B29:E29"/>
    <mergeCell ref="B30:E30"/>
    <mergeCell ref="B23:E23"/>
    <mergeCell ref="B24:E24"/>
    <mergeCell ref="B25:E25"/>
    <mergeCell ref="B26:E26"/>
    <mergeCell ref="B20:E20"/>
    <mergeCell ref="F20:G20"/>
    <mergeCell ref="A21:G21"/>
    <mergeCell ref="A22:G22"/>
    <mergeCell ref="B18:E18"/>
    <mergeCell ref="F18:G18"/>
    <mergeCell ref="B19:E19"/>
    <mergeCell ref="F19:G19"/>
    <mergeCell ref="A15:G15"/>
    <mergeCell ref="B16:E16"/>
    <mergeCell ref="F16:G16"/>
    <mergeCell ref="B17:E17"/>
    <mergeCell ref="F17:G17"/>
    <mergeCell ref="A13:B13"/>
    <mergeCell ref="C13:D13"/>
    <mergeCell ref="E13:G13"/>
    <mergeCell ref="A14:G14"/>
    <mergeCell ref="A10:G10"/>
    <mergeCell ref="A11:G11"/>
    <mergeCell ref="A12:B12"/>
    <mergeCell ref="C12:D12"/>
    <mergeCell ref="E12:G12"/>
    <mergeCell ref="B8:E8"/>
    <mergeCell ref="F8:G8"/>
    <mergeCell ref="B9:E9"/>
    <mergeCell ref="F9:G9"/>
    <mergeCell ref="A5:G5"/>
    <mergeCell ref="B6:E6"/>
    <mergeCell ref="F6:G6"/>
    <mergeCell ref="B7:E7"/>
    <mergeCell ref="F7:G7"/>
    <mergeCell ref="A1:G1"/>
    <mergeCell ref="A2:G2"/>
    <mergeCell ref="A3:G3"/>
    <mergeCell ref="A4:G4"/>
  </mergeCells>
  <printOptions/>
  <pageMargins left="0.7569444444444444" right="0.1597222222222222" top="0.60625" bottom="0.6770833333333334" header="0.5118055555555555" footer="0.5118055555555555"/>
  <pageSetup horizontalDpi="300" verticalDpi="300" orientation="portrait" paperSize="9" scale="85" r:id="rId2"/>
  <rowBreaks count="1" manualBreakCount="1">
    <brk id="6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SheetLayoutView="140" workbookViewId="0" topLeftCell="A1">
      <selection activeCell="G84" sqref="G84"/>
    </sheetView>
  </sheetViews>
  <sheetFormatPr defaultColWidth="9.140625" defaultRowHeight="12.75"/>
  <cols>
    <col min="1" max="1" width="7.57421875" style="0" customWidth="1"/>
    <col min="2" max="2" width="11.421875" style="0" customWidth="1"/>
    <col min="3" max="3" width="14.57421875" style="0" customWidth="1"/>
    <col min="4" max="4" width="11.421875" style="0" customWidth="1"/>
    <col min="5" max="5" width="22.421875" style="0" customWidth="1"/>
    <col min="6" max="6" width="15.57421875" style="0" customWidth="1"/>
    <col min="7" max="7" width="15.28125" style="0" customWidth="1"/>
    <col min="8" max="16384" width="11.421875" style="0" customWidth="1"/>
  </cols>
  <sheetData>
    <row r="1" spans="1:7" ht="17.25" customHeight="1">
      <c r="A1" s="100" t="s">
        <v>82</v>
      </c>
      <c r="B1" s="100"/>
      <c r="C1" s="100"/>
      <c r="D1" s="100"/>
      <c r="E1" s="100"/>
      <c r="F1" s="100"/>
      <c r="G1" s="100"/>
    </row>
    <row r="2" spans="1:7" ht="17.25" customHeight="1">
      <c r="A2" s="100" t="s">
        <v>0</v>
      </c>
      <c r="B2" s="100"/>
      <c r="C2" s="100"/>
      <c r="D2" s="100"/>
      <c r="E2" s="100"/>
      <c r="F2" s="100"/>
      <c r="G2" s="100"/>
    </row>
    <row r="3" spans="1:7" ht="17.25" customHeight="1">
      <c r="A3" s="100" t="s">
        <v>1</v>
      </c>
      <c r="B3" s="100"/>
      <c r="C3" s="100"/>
      <c r="D3" s="100"/>
      <c r="E3" s="100"/>
      <c r="F3" s="100"/>
      <c r="G3" s="100"/>
    </row>
    <row r="4" spans="1:7" ht="17.25" customHeight="1">
      <c r="A4" s="100" t="s">
        <v>83</v>
      </c>
      <c r="B4" s="100"/>
      <c r="C4" s="100"/>
      <c r="D4" s="100"/>
      <c r="E4" s="100"/>
      <c r="F4" s="100"/>
      <c r="G4" s="100"/>
    </row>
    <row r="5" spans="1:7" ht="13.5" customHeight="1">
      <c r="A5" s="101" t="s">
        <v>206</v>
      </c>
      <c r="B5" s="101"/>
      <c r="C5" s="101"/>
      <c r="D5" s="101"/>
      <c r="E5" s="101"/>
      <c r="F5" s="101"/>
      <c r="G5" s="101"/>
    </row>
    <row r="6" spans="1:7" ht="12.75" customHeight="1">
      <c r="A6" s="28" t="s">
        <v>85</v>
      </c>
      <c r="B6" s="102" t="s">
        <v>86</v>
      </c>
      <c r="C6" s="102"/>
      <c r="D6" s="102"/>
      <c r="E6" s="102"/>
      <c r="F6" s="103">
        <v>43514</v>
      </c>
      <c r="G6" s="103"/>
    </row>
    <row r="7" spans="1:7" ht="12.75" customHeight="1">
      <c r="A7" s="28" t="s">
        <v>87</v>
      </c>
      <c r="B7" s="102" t="s">
        <v>88</v>
      </c>
      <c r="C7" s="102"/>
      <c r="D7" s="102"/>
      <c r="E7" s="102"/>
      <c r="F7" s="104" t="s">
        <v>89</v>
      </c>
      <c r="G7" s="104"/>
    </row>
    <row r="8" spans="1:7" ht="12.75" customHeight="1">
      <c r="A8" s="28" t="s">
        <v>90</v>
      </c>
      <c r="B8" s="102" t="s">
        <v>91</v>
      </c>
      <c r="C8" s="102"/>
      <c r="D8" s="102"/>
      <c r="E8" s="102"/>
      <c r="F8" s="105">
        <v>2018</v>
      </c>
      <c r="G8" s="105"/>
    </row>
    <row r="9" spans="1:7" ht="12.75" customHeight="1">
      <c r="A9" s="28" t="s">
        <v>92</v>
      </c>
      <c r="B9" s="102" t="s">
        <v>93</v>
      </c>
      <c r="C9" s="102"/>
      <c r="D9" s="102"/>
      <c r="E9" s="102"/>
      <c r="F9" s="105">
        <v>12</v>
      </c>
      <c r="G9" s="105"/>
    </row>
    <row r="10" spans="1:7" ht="12.75">
      <c r="A10" s="106"/>
      <c r="B10" s="106"/>
      <c r="C10" s="106"/>
      <c r="D10" s="106"/>
      <c r="E10" s="106"/>
      <c r="F10" s="106"/>
      <c r="G10" s="106"/>
    </row>
    <row r="11" spans="1:7" ht="13.5" customHeight="1">
      <c r="A11" s="101" t="s">
        <v>94</v>
      </c>
      <c r="B11" s="101"/>
      <c r="C11" s="101"/>
      <c r="D11" s="101"/>
      <c r="E11" s="101"/>
      <c r="F11" s="101"/>
      <c r="G11" s="101"/>
    </row>
    <row r="12" spans="1:7" ht="24.75" customHeight="1">
      <c r="A12" s="107" t="s">
        <v>95</v>
      </c>
      <c r="B12" s="107"/>
      <c r="C12" s="107" t="s">
        <v>96</v>
      </c>
      <c r="D12" s="107"/>
      <c r="E12" s="104" t="s">
        <v>97</v>
      </c>
      <c r="F12" s="104"/>
      <c r="G12" s="104"/>
    </row>
    <row r="13" spans="1:7" ht="12.75" customHeight="1">
      <c r="A13" s="104" t="s">
        <v>98</v>
      </c>
      <c r="B13" s="104"/>
      <c r="C13" s="104" t="s">
        <v>99</v>
      </c>
      <c r="D13" s="104"/>
      <c r="E13" s="105">
        <v>42</v>
      </c>
      <c r="F13" s="105"/>
      <c r="G13" s="105"/>
    </row>
    <row r="14" spans="1:7" ht="12.75">
      <c r="A14" s="106"/>
      <c r="B14" s="106"/>
      <c r="C14" s="106"/>
      <c r="D14" s="106"/>
      <c r="E14" s="106"/>
      <c r="F14" s="106"/>
      <c r="G14" s="106"/>
    </row>
    <row r="15" spans="1:7" ht="13.5" customHeight="1">
      <c r="A15" s="101" t="s">
        <v>100</v>
      </c>
      <c r="B15" s="101"/>
      <c r="C15" s="101"/>
      <c r="D15" s="101"/>
      <c r="E15" s="101"/>
      <c r="F15" s="101"/>
      <c r="G15" s="101"/>
    </row>
    <row r="16" spans="1:7" ht="24.75" customHeight="1">
      <c r="A16" s="29">
        <v>1</v>
      </c>
      <c r="B16" s="102" t="s">
        <v>101</v>
      </c>
      <c r="C16" s="102"/>
      <c r="D16" s="102"/>
      <c r="E16" s="102"/>
      <c r="F16" s="104" t="s">
        <v>102</v>
      </c>
      <c r="G16" s="104"/>
    </row>
    <row r="17" spans="1:7" ht="12.75" customHeight="1">
      <c r="A17" s="29">
        <v>2</v>
      </c>
      <c r="B17" s="102" t="s">
        <v>103</v>
      </c>
      <c r="C17" s="102"/>
      <c r="D17" s="102"/>
      <c r="E17" s="102"/>
      <c r="F17" s="104" t="s">
        <v>104</v>
      </c>
      <c r="G17" s="104"/>
    </row>
    <row r="18" spans="1:7" ht="12.75" customHeight="1">
      <c r="A18" s="29">
        <v>3</v>
      </c>
      <c r="B18" s="102" t="s">
        <v>105</v>
      </c>
      <c r="C18" s="102"/>
      <c r="D18" s="102"/>
      <c r="E18" s="102"/>
      <c r="F18" s="108">
        <v>1323.27</v>
      </c>
      <c r="G18" s="108"/>
    </row>
    <row r="19" spans="1:7" ht="24.75" customHeight="1">
      <c r="A19" s="29">
        <v>4</v>
      </c>
      <c r="B19" s="102" t="s">
        <v>106</v>
      </c>
      <c r="C19" s="102"/>
      <c r="D19" s="102"/>
      <c r="E19" s="102"/>
      <c r="F19" s="104" t="s">
        <v>98</v>
      </c>
      <c r="G19" s="104"/>
    </row>
    <row r="20" spans="1:7" ht="12.75" customHeight="1">
      <c r="A20" s="29">
        <v>5</v>
      </c>
      <c r="B20" s="102" t="s">
        <v>107</v>
      </c>
      <c r="C20" s="102"/>
      <c r="D20" s="102"/>
      <c r="E20" s="102"/>
      <c r="F20" s="103">
        <v>43160</v>
      </c>
      <c r="G20" s="103"/>
    </row>
    <row r="21" spans="1:7" ht="12.75">
      <c r="A21" s="106"/>
      <c r="B21" s="106"/>
      <c r="C21" s="106"/>
      <c r="D21" s="106"/>
      <c r="E21" s="106"/>
      <c r="F21" s="106"/>
      <c r="G21" s="106"/>
    </row>
    <row r="22" spans="1:7" ht="13.5" customHeight="1">
      <c r="A22" s="101" t="s">
        <v>108</v>
      </c>
      <c r="B22" s="101"/>
      <c r="C22" s="101"/>
      <c r="D22" s="101"/>
      <c r="E22" s="101"/>
      <c r="F22" s="101"/>
      <c r="G22" s="101"/>
    </row>
    <row r="23" spans="1:7" ht="25.5" customHeight="1">
      <c r="A23" s="30">
        <v>1</v>
      </c>
      <c r="B23" s="109" t="s">
        <v>109</v>
      </c>
      <c r="C23" s="109"/>
      <c r="D23" s="109"/>
      <c r="E23" s="109"/>
      <c r="F23" s="31" t="s">
        <v>110</v>
      </c>
      <c r="G23" s="32" t="s">
        <v>111</v>
      </c>
    </row>
    <row r="24" spans="1:7" ht="13.5" customHeight="1">
      <c r="A24" s="31" t="s">
        <v>85</v>
      </c>
      <c r="B24" s="102" t="s">
        <v>112</v>
      </c>
      <c r="C24" s="102"/>
      <c r="D24" s="102"/>
      <c r="E24" s="102"/>
      <c r="F24" s="33"/>
      <c r="G24" s="34">
        <v>1323.27</v>
      </c>
    </row>
    <row r="25" spans="1:7" ht="13.5" customHeight="1">
      <c r="A25" s="31" t="s">
        <v>87</v>
      </c>
      <c r="B25" s="102" t="s">
        <v>113</v>
      </c>
      <c r="C25" s="102"/>
      <c r="D25" s="102"/>
      <c r="E25" s="102"/>
      <c r="F25" s="35">
        <v>0</v>
      </c>
      <c r="G25" s="36">
        <f aca="true" t="shared" si="0" ref="G25:G30">F25*$G$24</f>
        <v>0</v>
      </c>
    </row>
    <row r="26" spans="1:7" ht="13.5" customHeight="1">
      <c r="A26" s="31" t="s">
        <v>90</v>
      </c>
      <c r="B26" s="102" t="s">
        <v>114</v>
      </c>
      <c r="C26" s="102"/>
      <c r="D26" s="102"/>
      <c r="E26" s="102"/>
      <c r="F26" s="37">
        <v>0</v>
      </c>
      <c r="G26" s="36">
        <f t="shared" si="0"/>
        <v>0</v>
      </c>
    </row>
    <row r="27" spans="1:7" ht="12.75" customHeight="1">
      <c r="A27" s="31" t="s">
        <v>92</v>
      </c>
      <c r="B27" s="102" t="s">
        <v>115</v>
      </c>
      <c r="C27" s="102"/>
      <c r="D27" s="102"/>
      <c r="E27" s="102"/>
      <c r="F27" s="37">
        <v>0.2</v>
      </c>
      <c r="G27" s="36">
        <f t="shared" si="0"/>
        <v>264.654</v>
      </c>
    </row>
    <row r="28" spans="1:7" ht="13.5" customHeight="1">
      <c r="A28" s="31" t="s">
        <v>116</v>
      </c>
      <c r="B28" s="102" t="s">
        <v>117</v>
      </c>
      <c r="C28" s="102"/>
      <c r="D28" s="102"/>
      <c r="E28" s="102"/>
      <c r="F28" s="37">
        <v>0</v>
      </c>
      <c r="G28" s="36">
        <f t="shared" si="0"/>
        <v>0</v>
      </c>
    </row>
    <row r="29" spans="1:7" ht="13.5" customHeight="1">
      <c r="A29" s="31" t="s">
        <v>118</v>
      </c>
      <c r="B29" s="102" t="s">
        <v>119</v>
      </c>
      <c r="C29" s="102"/>
      <c r="D29" s="102"/>
      <c r="E29" s="102"/>
      <c r="F29" s="37">
        <v>0</v>
      </c>
      <c r="G29" s="36">
        <f t="shared" si="0"/>
        <v>0</v>
      </c>
    </row>
    <row r="30" spans="1:7" ht="13.5" customHeight="1">
      <c r="A30" s="31" t="s">
        <v>120</v>
      </c>
      <c r="B30" s="102" t="s">
        <v>121</v>
      </c>
      <c r="C30" s="102"/>
      <c r="D30" s="102"/>
      <c r="E30" s="102"/>
      <c r="F30" s="37">
        <v>0</v>
      </c>
      <c r="G30" s="36">
        <f t="shared" si="0"/>
        <v>0</v>
      </c>
    </row>
    <row r="31" spans="1:7" ht="13.5" customHeight="1">
      <c r="A31" s="109" t="s">
        <v>122</v>
      </c>
      <c r="B31" s="109"/>
      <c r="C31" s="109"/>
      <c r="D31" s="109"/>
      <c r="E31" s="109"/>
      <c r="F31" s="109"/>
      <c r="G31" s="38">
        <f>SUM(G24:G30)</f>
        <v>1587.924</v>
      </c>
    </row>
    <row r="32" spans="1:7" ht="12.75">
      <c r="A32" s="106"/>
      <c r="B32" s="106"/>
      <c r="C32" s="106"/>
      <c r="D32" s="106"/>
      <c r="E32" s="106"/>
      <c r="F32" s="106"/>
      <c r="G32" s="106"/>
    </row>
    <row r="33" spans="1:7" ht="13.5" customHeight="1">
      <c r="A33" s="101" t="s">
        <v>123</v>
      </c>
      <c r="B33" s="101"/>
      <c r="C33" s="101"/>
      <c r="D33" s="101"/>
      <c r="E33" s="101"/>
      <c r="F33" s="101"/>
      <c r="G33" s="101"/>
    </row>
    <row r="34" spans="1:7" ht="25.5" customHeight="1">
      <c r="A34" s="109" t="s">
        <v>124</v>
      </c>
      <c r="B34" s="109"/>
      <c r="C34" s="109"/>
      <c r="D34" s="109"/>
      <c r="E34" s="109"/>
      <c r="F34" s="31" t="s">
        <v>110</v>
      </c>
      <c r="G34" s="32" t="s">
        <v>111</v>
      </c>
    </row>
    <row r="35" spans="1:7" ht="13.5" customHeight="1">
      <c r="A35" s="31" t="s">
        <v>85</v>
      </c>
      <c r="B35" s="102" t="s">
        <v>125</v>
      </c>
      <c r="C35" s="102"/>
      <c r="D35" s="102"/>
      <c r="E35" s="102"/>
      <c r="F35" s="35">
        <v>0.0833</v>
      </c>
      <c r="G35" s="36">
        <f>F35*G31</f>
        <v>132.27406919999999</v>
      </c>
    </row>
    <row r="36" spans="1:7" ht="13.5" customHeight="1">
      <c r="A36" s="31" t="s">
        <v>87</v>
      </c>
      <c r="B36" s="110" t="s">
        <v>126</v>
      </c>
      <c r="C36" s="110"/>
      <c r="D36" s="110"/>
      <c r="E36" s="110"/>
      <c r="F36" s="35">
        <v>0.027800000000000002</v>
      </c>
      <c r="G36" s="36">
        <f>F36*G31</f>
        <v>44.1442872</v>
      </c>
    </row>
    <row r="37" spans="1:7" ht="12.75" customHeight="1">
      <c r="A37" s="111" t="s">
        <v>127</v>
      </c>
      <c r="B37" s="111"/>
      <c r="C37" s="111"/>
      <c r="D37" s="111"/>
      <c r="E37" s="111"/>
      <c r="F37" s="39">
        <f>SUM(F35:F36)</f>
        <v>0.1111</v>
      </c>
      <c r="G37" s="40">
        <f>SUM(G35:G36)</f>
        <v>176.4183564</v>
      </c>
    </row>
    <row r="38" spans="1:7" ht="12.75">
      <c r="A38" s="112"/>
      <c r="B38" s="112"/>
      <c r="C38" s="112"/>
      <c r="D38" s="112"/>
      <c r="E38" s="112"/>
      <c r="F38" s="112"/>
      <c r="G38" s="112"/>
    </row>
    <row r="39" spans="1:7" ht="25.5" customHeight="1">
      <c r="A39" s="109" t="s">
        <v>128</v>
      </c>
      <c r="B39" s="109"/>
      <c r="C39" s="109"/>
      <c r="D39" s="109"/>
      <c r="E39" s="109"/>
      <c r="F39" s="31" t="s">
        <v>110</v>
      </c>
      <c r="G39" s="32" t="s">
        <v>111</v>
      </c>
    </row>
    <row r="40" spans="1:7" ht="13.5" customHeight="1">
      <c r="A40" s="31" t="s">
        <v>85</v>
      </c>
      <c r="B40" s="102" t="s">
        <v>129</v>
      </c>
      <c r="C40" s="102"/>
      <c r="D40" s="102"/>
      <c r="E40" s="102"/>
      <c r="F40" s="35">
        <v>0.2</v>
      </c>
      <c r="G40" s="41">
        <f aca="true" t="shared" si="1" ref="G40:G47">($G$31+$G$37)*F40</f>
        <v>352.86847128</v>
      </c>
    </row>
    <row r="41" spans="1:7" ht="13.5" customHeight="1">
      <c r="A41" s="31" t="s">
        <v>87</v>
      </c>
      <c r="B41" s="102" t="s">
        <v>130</v>
      </c>
      <c r="C41" s="102"/>
      <c r="D41" s="102"/>
      <c r="E41" s="102"/>
      <c r="F41" s="35">
        <v>0.025</v>
      </c>
      <c r="G41" s="41">
        <f t="shared" si="1"/>
        <v>44.10855891</v>
      </c>
    </row>
    <row r="42" spans="1:7" ht="13.5" customHeight="1">
      <c r="A42" s="31" t="s">
        <v>90</v>
      </c>
      <c r="B42" s="102" t="s">
        <v>131</v>
      </c>
      <c r="C42" s="102"/>
      <c r="D42" s="102"/>
      <c r="E42" s="102"/>
      <c r="F42" s="35">
        <v>0.03</v>
      </c>
      <c r="G42" s="41">
        <f t="shared" si="1"/>
        <v>52.930270692</v>
      </c>
    </row>
    <row r="43" spans="1:7" ht="13.5" customHeight="1">
      <c r="A43" s="31" t="s">
        <v>92</v>
      </c>
      <c r="B43" s="102" t="s">
        <v>132</v>
      </c>
      <c r="C43" s="102"/>
      <c r="D43" s="102"/>
      <c r="E43" s="102"/>
      <c r="F43" s="35">
        <v>0.015</v>
      </c>
      <c r="G43" s="41">
        <f t="shared" si="1"/>
        <v>26.465135346</v>
      </c>
    </row>
    <row r="44" spans="1:7" ht="13.5" customHeight="1">
      <c r="A44" s="31" t="s">
        <v>116</v>
      </c>
      <c r="B44" s="102" t="s">
        <v>133</v>
      </c>
      <c r="C44" s="102"/>
      <c r="D44" s="102"/>
      <c r="E44" s="102"/>
      <c r="F44" s="35">
        <v>0.01</v>
      </c>
      <c r="G44" s="41">
        <f t="shared" si="1"/>
        <v>17.643423564</v>
      </c>
    </row>
    <row r="45" spans="1:7" ht="13.5" customHeight="1">
      <c r="A45" s="31" t="s">
        <v>118</v>
      </c>
      <c r="B45" s="102" t="s">
        <v>134</v>
      </c>
      <c r="C45" s="102"/>
      <c r="D45" s="102"/>
      <c r="E45" s="102"/>
      <c r="F45" s="35">
        <v>0.006</v>
      </c>
      <c r="G45" s="41">
        <f t="shared" si="1"/>
        <v>10.5860541384</v>
      </c>
    </row>
    <row r="46" spans="1:7" ht="13.5" customHeight="1">
      <c r="A46" s="31" t="s">
        <v>120</v>
      </c>
      <c r="B46" s="102" t="s">
        <v>135</v>
      </c>
      <c r="C46" s="102"/>
      <c r="D46" s="102"/>
      <c r="E46" s="102"/>
      <c r="F46" s="35">
        <v>0.002</v>
      </c>
      <c r="G46" s="41">
        <f t="shared" si="1"/>
        <v>3.5286847128</v>
      </c>
    </row>
    <row r="47" spans="1:7" ht="13.5" customHeight="1">
      <c r="A47" s="31" t="s">
        <v>136</v>
      </c>
      <c r="B47" s="102" t="s">
        <v>137</v>
      </c>
      <c r="C47" s="102"/>
      <c r="D47" s="102"/>
      <c r="E47" s="102"/>
      <c r="F47" s="35">
        <v>0.08</v>
      </c>
      <c r="G47" s="41">
        <f t="shared" si="1"/>
        <v>141.147388512</v>
      </c>
    </row>
    <row r="48" spans="1:7" ht="13.5" customHeight="1">
      <c r="A48" s="109" t="s">
        <v>138</v>
      </c>
      <c r="B48" s="109"/>
      <c r="C48" s="109"/>
      <c r="D48" s="109"/>
      <c r="E48" s="109"/>
      <c r="F48" s="42">
        <v>0.368</v>
      </c>
      <c r="G48" s="43">
        <f>SUM(G40:G47)</f>
        <v>649.2779871552</v>
      </c>
    </row>
    <row r="49" spans="1:7" ht="12.75">
      <c r="A49" s="44"/>
      <c r="B49" s="44"/>
      <c r="C49" s="44"/>
      <c r="D49" s="44"/>
      <c r="E49" s="44"/>
      <c r="F49" s="44"/>
      <c r="G49" s="44"/>
    </row>
    <row r="50" spans="1:7" ht="12.75">
      <c r="A50" s="113" t="s">
        <v>139</v>
      </c>
      <c r="B50" s="113"/>
      <c r="C50" s="113"/>
      <c r="D50" s="113"/>
      <c r="E50" s="113"/>
      <c r="F50" s="45"/>
      <c r="G50" s="46" t="s">
        <v>111</v>
      </c>
    </row>
    <row r="51" spans="1:7" ht="13.5" customHeight="1">
      <c r="A51" s="47" t="s">
        <v>85</v>
      </c>
      <c r="B51" s="114" t="s">
        <v>140</v>
      </c>
      <c r="C51" s="114"/>
      <c r="D51" s="114"/>
      <c r="E51" s="114"/>
      <c r="F51" s="48" t="s">
        <v>141</v>
      </c>
      <c r="G51" s="49">
        <v>75</v>
      </c>
    </row>
    <row r="52" spans="1:7" ht="13.5" customHeight="1">
      <c r="A52" s="47" t="s">
        <v>87</v>
      </c>
      <c r="B52" s="114" t="s">
        <v>142</v>
      </c>
      <c r="C52" s="114"/>
      <c r="D52" s="114"/>
      <c r="E52" s="114"/>
      <c r="F52" s="48" t="s">
        <v>141</v>
      </c>
      <c r="G52" s="49">
        <v>270</v>
      </c>
    </row>
    <row r="53" spans="1:7" ht="13.5" customHeight="1">
      <c r="A53" s="47" t="s">
        <v>90</v>
      </c>
      <c r="B53" s="114" t="s">
        <v>143</v>
      </c>
      <c r="C53" s="114"/>
      <c r="D53" s="114"/>
      <c r="E53" s="114"/>
      <c r="F53" s="48" t="s">
        <v>141</v>
      </c>
      <c r="G53" s="49">
        <v>0</v>
      </c>
    </row>
    <row r="54" spans="1:7" ht="13.5" customHeight="1">
      <c r="A54" s="47" t="s">
        <v>92</v>
      </c>
      <c r="B54" s="114" t="s">
        <v>144</v>
      </c>
      <c r="C54" s="114"/>
      <c r="D54" s="114"/>
      <c r="E54" s="114"/>
      <c r="F54" s="48" t="s">
        <v>141</v>
      </c>
      <c r="G54" s="49">
        <v>0</v>
      </c>
    </row>
    <row r="55" spans="1:7" ht="13.5" customHeight="1">
      <c r="A55" s="47" t="s">
        <v>116</v>
      </c>
      <c r="B55" s="114" t="s">
        <v>145</v>
      </c>
      <c r="C55" s="114"/>
      <c r="D55" s="114"/>
      <c r="E55" s="114"/>
      <c r="F55" s="48" t="s">
        <v>141</v>
      </c>
      <c r="G55" s="49">
        <v>0</v>
      </c>
    </row>
    <row r="56" spans="1:7" ht="13.5" customHeight="1">
      <c r="A56" s="47" t="s">
        <v>118</v>
      </c>
      <c r="B56" s="114" t="s">
        <v>121</v>
      </c>
      <c r="C56" s="114"/>
      <c r="D56" s="114"/>
      <c r="E56" s="114"/>
      <c r="F56" s="48" t="s">
        <v>141</v>
      </c>
      <c r="G56" s="49">
        <v>0</v>
      </c>
    </row>
    <row r="57" spans="1:7" ht="12.75">
      <c r="A57" s="113" t="s">
        <v>146</v>
      </c>
      <c r="B57" s="113"/>
      <c r="C57" s="113"/>
      <c r="D57" s="113"/>
      <c r="E57" s="113"/>
      <c r="F57" s="113"/>
      <c r="G57" s="43">
        <f>SUM(G51:G56)</f>
        <v>345</v>
      </c>
    </row>
    <row r="58" spans="1:7" ht="12.75">
      <c r="A58" s="44"/>
      <c r="B58" s="44"/>
      <c r="C58" s="44"/>
      <c r="D58" s="44"/>
      <c r="E58" s="44"/>
      <c r="F58" s="44"/>
      <c r="G58" s="44"/>
    </row>
    <row r="59" spans="1:7" ht="33.75" customHeight="1">
      <c r="A59" s="115" t="s">
        <v>147</v>
      </c>
      <c r="B59" s="115"/>
      <c r="C59" s="115"/>
      <c r="D59" s="115"/>
      <c r="E59" s="115"/>
      <c r="F59" s="115"/>
      <c r="G59" s="115"/>
    </row>
    <row r="60" spans="1:7" ht="12.75">
      <c r="A60" s="116" t="s">
        <v>148</v>
      </c>
      <c r="B60" s="116"/>
      <c r="C60" s="116"/>
      <c r="D60" s="116"/>
      <c r="E60" s="116"/>
      <c r="F60" s="116"/>
      <c r="G60" s="46" t="s">
        <v>111</v>
      </c>
    </row>
    <row r="61" spans="1:7" ht="13.5" customHeight="1">
      <c r="A61" s="50" t="s">
        <v>149</v>
      </c>
      <c r="B61" s="114" t="s">
        <v>150</v>
      </c>
      <c r="C61" s="114"/>
      <c r="D61" s="114"/>
      <c r="E61" s="114"/>
      <c r="F61" s="114"/>
      <c r="G61" s="51">
        <f>G37</f>
        <v>176.4183564</v>
      </c>
    </row>
    <row r="62" spans="1:7" ht="13.5" customHeight="1">
      <c r="A62" s="50" t="s">
        <v>151</v>
      </c>
      <c r="B62" s="114" t="s">
        <v>152</v>
      </c>
      <c r="C62" s="114"/>
      <c r="D62" s="114"/>
      <c r="E62" s="114"/>
      <c r="F62" s="114"/>
      <c r="G62" s="51">
        <f>G48</f>
        <v>649.2779871552</v>
      </c>
    </row>
    <row r="63" spans="1:7" ht="13.5" customHeight="1">
      <c r="A63" s="50" t="s">
        <v>153</v>
      </c>
      <c r="B63" s="114" t="s">
        <v>154</v>
      </c>
      <c r="C63" s="114"/>
      <c r="D63" s="114"/>
      <c r="E63" s="114"/>
      <c r="F63" s="114"/>
      <c r="G63" s="51">
        <f>G57</f>
        <v>345</v>
      </c>
    </row>
    <row r="64" spans="1:7" ht="12.75">
      <c r="A64" s="113" t="s">
        <v>155</v>
      </c>
      <c r="B64" s="113"/>
      <c r="C64" s="113"/>
      <c r="D64" s="113"/>
      <c r="E64" s="113"/>
      <c r="F64" s="113"/>
      <c r="G64" s="52">
        <f>SUM(G61:G63)</f>
        <v>1170.6963435552</v>
      </c>
    </row>
    <row r="65" spans="1:7" ht="12.75">
      <c r="A65" s="44"/>
      <c r="B65" s="44"/>
      <c r="C65" s="44"/>
      <c r="D65" s="44"/>
      <c r="E65" s="44"/>
      <c r="F65" s="44"/>
      <c r="G65" s="44"/>
    </row>
    <row r="66" spans="1:7" ht="12.75">
      <c r="A66" s="113" t="s">
        <v>156</v>
      </c>
      <c r="B66" s="113"/>
      <c r="C66" s="113"/>
      <c r="D66" s="113"/>
      <c r="E66" s="113"/>
      <c r="F66" s="113"/>
      <c r="G66" s="113"/>
    </row>
    <row r="67" spans="1:7" ht="12.75">
      <c r="A67" s="117" t="s">
        <v>157</v>
      </c>
      <c r="B67" s="117"/>
      <c r="C67" s="117"/>
      <c r="D67" s="117"/>
      <c r="E67" s="117"/>
      <c r="F67" s="47" t="s">
        <v>110</v>
      </c>
      <c r="G67" s="46" t="s">
        <v>111</v>
      </c>
    </row>
    <row r="68" spans="1:7" ht="13.5" customHeight="1">
      <c r="A68" s="47" t="s">
        <v>85</v>
      </c>
      <c r="B68" s="114" t="s">
        <v>158</v>
      </c>
      <c r="C68" s="114"/>
      <c r="D68" s="114"/>
      <c r="E68" s="114"/>
      <c r="F68" s="53">
        <v>0.004200000000000001</v>
      </c>
      <c r="G68" s="54">
        <f>G31*F68</f>
        <v>6.669280800000001</v>
      </c>
    </row>
    <row r="69" spans="1:7" ht="13.5" customHeight="1">
      <c r="A69" s="47" t="s">
        <v>87</v>
      </c>
      <c r="B69" s="114" t="s">
        <v>159</v>
      </c>
      <c r="C69" s="114"/>
      <c r="D69" s="114"/>
      <c r="E69" s="114"/>
      <c r="F69" s="55">
        <v>0.000336</v>
      </c>
      <c r="G69" s="54">
        <f>F69*G31</f>
        <v>0.5335424639999999</v>
      </c>
    </row>
    <row r="70" spans="1:7" ht="24.75" customHeight="1">
      <c r="A70" s="47" t="s">
        <v>90</v>
      </c>
      <c r="B70" s="114" t="s">
        <v>160</v>
      </c>
      <c r="C70" s="114"/>
      <c r="D70" s="114"/>
      <c r="E70" s="114"/>
      <c r="F70" s="56">
        <v>0.00017</v>
      </c>
      <c r="G70" s="54">
        <f>F70*G31</f>
        <v>0.26994708</v>
      </c>
    </row>
    <row r="71" spans="1:7" ht="13.5" customHeight="1">
      <c r="A71" s="47" t="s">
        <v>92</v>
      </c>
      <c r="B71" s="114" t="s">
        <v>161</v>
      </c>
      <c r="C71" s="114"/>
      <c r="D71" s="114"/>
      <c r="E71" s="114"/>
      <c r="F71" s="53">
        <v>0.0194</v>
      </c>
      <c r="G71" s="54">
        <f>F71*G31</f>
        <v>30.8057256</v>
      </c>
    </row>
    <row r="72" spans="1:7" ht="24.75" customHeight="1">
      <c r="A72" s="57" t="s">
        <v>116</v>
      </c>
      <c r="B72" s="114" t="s">
        <v>162</v>
      </c>
      <c r="C72" s="114"/>
      <c r="D72" s="114"/>
      <c r="E72" s="114"/>
      <c r="F72" s="58">
        <v>0.0071</v>
      </c>
      <c r="G72" s="59">
        <f>F72*G31</f>
        <v>11.274260400000001</v>
      </c>
    </row>
    <row r="73" spans="1:7" ht="24.75" customHeight="1">
      <c r="A73" s="47" t="s">
        <v>118</v>
      </c>
      <c r="B73" s="114" t="s">
        <v>163</v>
      </c>
      <c r="C73" s="114"/>
      <c r="D73" s="114"/>
      <c r="E73" s="114"/>
      <c r="F73" s="56">
        <v>0.0007800000000000001</v>
      </c>
      <c r="G73" s="54">
        <f>F73*G31</f>
        <v>1.23858072</v>
      </c>
    </row>
    <row r="74" spans="1:7" ht="12.75">
      <c r="A74" s="117" t="s">
        <v>164</v>
      </c>
      <c r="B74" s="117"/>
      <c r="C74" s="117"/>
      <c r="D74" s="117"/>
      <c r="E74" s="117"/>
      <c r="F74" s="60">
        <f>SUM(F68:F73)</f>
        <v>0.03198600000000001</v>
      </c>
      <c r="G74" s="61">
        <f>SUM(G68:G73)</f>
        <v>50.791337064000004</v>
      </c>
    </row>
    <row r="75" spans="1:7" ht="12.75">
      <c r="A75" s="44"/>
      <c r="B75" s="44"/>
      <c r="C75" s="44"/>
      <c r="D75" s="44"/>
      <c r="E75" s="44"/>
      <c r="F75" s="44"/>
      <c r="G75" s="44"/>
    </row>
    <row r="76" spans="1:7" ht="13.5" customHeight="1">
      <c r="A76" s="118" t="s">
        <v>165</v>
      </c>
      <c r="B76" s="118"/>
      <c r="C76" s="118"/>
      <c r="D76" s="118"/>
      <c r="E76" s="118"/>
      <c r="F76" s="118"/>
      <c r="G76" s="118"/>
    </row>
    <row r="77" spans="1:7" ht="25.5" customHeight="1">
      <c r="A77" s="119" t="s">
        <v>166</v>
      </c>
      <c r="B77" s="119"/>
      <c r="C77" s="119"/>
      <c r="D77" s="119"/>
      <c r="E77" s="119"/>
      <c r="F77" s="31" t="s">
        <v>110</v>
      </c>
      <c r="G77" s="32" t="s">
        <v>111</v>
      </c>
    </row>
    <row r="78" spans="1:7" ht="13.5" customHeight="1">
      <c r="A78" s="31" t="s">
        <v>85</v>
      </c>
      <c r="B78" s="120" t="s">
        <v>167</v>
      </c>
      <c r="C78" s="120"/>
      <c r="D78" s="120"/>
      <c r="E78" s="120"/>
      <c r="F78" s="35">
        <v>0.0833</v>
      </c>
      <c r="G78" s="41">
        <f>F78*G31</f>
        <v>132.27406919999999</v>
      </c>
    </row>
    <row r="79" spans="1:7" ht="13.5" customHeight="1">
      <c r="A79" s="31" t="s">
        <v>87</v>
      </c>
      <c r="B79" s="120" t="s">
        <v>168</v>
      </c>
      <c r="C79" s="120"/>
      <c r="D79" s="120"/>
      <c r="E79" s="120"/>
      <c r="F79" s="35">
        <v>0.0082</v>
      </c>
      <c r="G79" s="41">
        <f>F79*G31</f>
        <v>13.020976800000001</v>
      </c>
    </row>
    <row r="80" spans="1:7" ht="13.5" customHeight="1">
      <c r="A80" s="31" t="s">
        <v>90</v>
      </c>
      <c r="B80" s="120" t="s">
        <v>169</v>
      </c>
      <c r="C80" s="120"/>
      <c r="D80" s="120"/>
      <c r="E80" s="120"/>
      <c r="F80" s="35">
        <v>0.0002</v>
      </c>
      <c r="G80" s="41">
        <f>F80*G31</f>
        <v>0.3175848</v>
      </c>
    </row>
    <row r="81" spans="1:7" ht="13.5" customHeight="1">
      <c r="A81" s="31" t="s">
        <v>92</v>
      </c>
      <c r="B81" s="120" t="s">
        <v>170</v>
      </c>
      <c r="C81" s="120"/>
      <c r="D81" s="120"/>
      <c r="E81" s="120"/>
      <c r="F81" s="35">
        <v>0.00030000000000000003</v>
      </c>
      <c r="G81" s="41">
        <f>F81*G31</f>
        <v>0.47637720000000006</v>
      </c>
    </row>
    <row r="82" spans="1:7" ht="13.5" customHeight="1">
      <c r="A82" s="31" t="s">
        <v>116</v>
      </c>
      <c r="B82" s="120" t="s">
        <v>171</v>
      </c>
      <c r="C82" s="120"/>
      <c r="D82" s="120"/>
      <c r="E82" s="120"/>
      <c r="F82" s="35">
        <v>0.0013000000000000002</v>
      </c>
      <c r="G82" s="41">
        <f>F82*G31</f>
        <v>2.0643012</v>
      </c>
    </row>
    <row r="83" spans="1:7" ht="13.5" customHeight="1">
      <c r="A83" s="31" t="s">
        <v>118</v>
      </c>
      <c r="B83" s="120" t="s">
        <v>121</v>
      </c>
      <c r="C83" s="120"/>
      <c r="D83" s="120"/>
      <c r="E83" s="120"/>
      <c r="F83" s="35">
        <v>0</v>
      </c>
      <c r="G83" s="41">
        <v>0</v>
      </c>
    </row>
    <row r="84" spans="1:7" ht="13.5" customHeight="1">
      <c r="A84" s="119" t="s">
        <v>172</v>
      </c>
      <c r="B84" s="119"/>
      <c r="C84" s="119"/>
      <c r="D84" s="119"/>
      <c r="E84" s="119"/>
      <c r="F84" s="42">
        <f>SUM(F78:F83)</f>
        <v>0.0933</v>
      </c>
      <c r="G84" s="43">
        <f>SUM(G78:G83)</f>
        <v>148.15330919999997</v>
      </c>
    </row>
    <row r="85" spans="1:7" ht="12.75">
      <c r="A85" s="112"/>
      <c r="B85" s="112"/>
      <c r="C85" s="112"/>
      <c r="D85" s="112"/>
      <c r="E85" s="112"/>
      <c r="F85" s="44"/>
      <c r="G85" s="44"/>
    </row>
    <row r="86" spans="1:7" ht="25.5" customHeight="1">
      <c r="A86" s="119" t="s">
        <v>173</v>
      </c>
      <c r="B86" s="119"/>
      <c r="C86" s="119"/>
      <c r="D86" s="119"/>
      <c r="E86" s="119"/>
      <c r="F86" s="31" t="s">
        <v>110</v>
      </c>
      <c r="G86" s="32" t="s">
        <v>111</v>
      </c>
    </row>
    <row r="87" spans="1:7" ht="13.5" customHeight="1">
      <c r="A87" s="31" t="s">
        <v>85</v>
      </c>
      <c r="B87" s="120" t="s">
        <v>174</v>
      </c>
      <c r="C87" s="120"/>
      <c r="D87" s="120"/>
      <c r="E87" s="120"/>
      <c r="F87" s="35">
        <v>0</v>
      </c>
      <c r="G87" s="41">
        <v>0</v>
      </c>
    </row>
    <row r="88" spans="1:7" ht="13.5" customHeight="1">
      <c r="A88" s="119" t="s">
        <v>175</v>
      </c>
      <c r="B88" s="119"/>
      <c r="C88" s="119"/>
      <c r="D88" s="119"/>
      <c r="E88" s="119"/>
      <c r="F88" s="42">
        <v>0</v>
      </c>
      <c r="G88" s="43">
        <v>0</v>
      </c>
    </row>
    <row r="89" spans="1:7" ht="12.75">
      <c r="A89" s="112"/>
      <c r="B89" s="112"/>
      <c r="C89" s="112"/>
      <c r="D89" s="112"/>
      <c r="E89" s="112"/>
      <c r="F89" s="44"/>
      <c r="G89" s="44"/>
    </row>
    <row r="90" spans="1:7" ht="25.5" customHeight="1">
      <c r="A90" s="121" t="s">
        <v>176</v>
      </c>
      <c r="B90" s="121"/>
      <c r="C90" s="121"/>
      <c r="D90" s="121"/>
      <c r="E90" s="121"/>
      <c r="F90" s="121"/>
      <c r="G90" s="121"/>
    </row>
    <row r="91" spans="1:7" ht="25.5" customHeight="1">
      <c r="A91" s="119" t="s">
        <v>177</v>
      </c>
      <c r="B91" s="119"/>
      <c r="C91" s="119"/>
      <c r="D91" s="119"/>
      <c r="E91" s="119"/>
      <c r="F91" s="119"/>
      <c r="G91" s="32" t="s">
        <v>111</v>
      </c>
    </row>
    <row r="92" spans="1:7" ht="13.5" customHeight="1">
      <c r="A92" s="62" t="s">
        <v>178</v>
      </c>
      <c r="B92" s="120" t="s">
        <v>168</v>
      </c>
      <c r="C92" s="120"/>
      <c r="D92" s="120"/>
      <c r="E92" s="120"/>
      <c r="F92" s="120"/>
      <c r="G92" s="63">
        <f>G84</f>
        <v>148.15330919999997</v>
      </c>
    </row>
    <row r="93" spans="1:7" ht="13.5" customHeight="1">
      <c r="A93" s="62" t="s">
        <v>179</v>
      </c>
      <c r="B93" s="120" t="s">
        <v>180</v>
      </c>
      <c r="C93" s="120"/>
      <c r="D93" s="120"/>
      <c r="E93" s="120"/>
      <c r="F93" s="120"/>
      <c r="G93" s="63">
        <f>G88</f>
        <v>0</v>
      </c>
    </row>
    <row r="94" spans="1:7" ht="13.5" customHeight="1">
      <c r="A94" s="122" t="s">
        <v>181</v>
      </c>
      <c r="B94" s="122"/>
      <c r="C94" s="122"/>
      <c r="D94" s="122"/>
      <c r="E94" s="122"/>
      <c r="F94" s="122"/>
      <c r="G94" s="43">
        <f>SUM(G92:G93)</f>
        <v>148.15330919999997</v>
      </c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123" t="s">
        <v>182</v>
      </c>
      <c r="B96" s="123"/>
      <c r="C96" s="123"/>
      <c r="D96" s="123"/>
      <c r="E96" s="123"/>
      <c r="F96" s="123"/>
      <c r="G96" s="123"/>
    </row>
    <row r="97" spans="1:7" ht="12.75">
      <c r="A97" s="64">
        <v>5</v>
      </c>
      <c r="B97" s="124" t="s">
        <v>183</v>
      </c>
      <c r="C97" s="124"/>
      <c r="D97" s="124"/>
      <c r="E97" s="124"/>
      <c r="F97" s="124"/>
      <c r="G97" s="65" t="s">
        <v>111</v>
      </c>
    </row>
    <row r="98" spans="1:7" ht="13.5" customHeight="1">
      <c r="A98" s="31" t="s">
        <v>85</v>
      </c>
      <c r="B98" s="125" t="s">
        <v>184</v>
      </c>
      <c r="C98" s="125"/>
      <c r="D98" s="125"/>
      <c r="E98" s="125"/>
      <c r="F98" s="125"/>
      <c r="G98" s="66">
        <f>'CUSTO MATERIAL EPI'!H14</f>
        <v>15.366666666666667</v>
      </c>
    </row>
    <row r="99" spans="1:7" ht="13.5" customHeight="1">
      <c r="A99" s="31" t="s">
        <v>87</v>
      </c>
      <c r="B99" s="125" t="s">
        <v>185</v>
      </c>
      <c r="C99" s="125"/>
      <c r="D99" s="125"/>
      <c r="E99" s="125"/>
      <c r="F99" s="125"/>
      <c r="G99" s="66">
        <f>'CUSTO MATERIAL EPI'!H15</f>
        <v>17.288888888888888</v>
      </c>
    </row>
    <row r="100" spans="1:7" ht="13.5" customHeight="1">
      <c r="A100" s="31" t="s">
        <v>90</v>
      </c>
      <c r="B100" s="125" t="s">
        <v>186</v>
      </c>
      <c r="C100" s="125"/>
      <c r="D100" s="125"/>
      <c r="E100" s="125"/>
      <c r="F100" s="125"/>
      <c r="G100" s="66">
        <f>'CUSTO MATERIAL EPI'!H16</f>
        <v>13.983333333333334</v>
      </c>
    </row>
    <row r="101" spans="1:7" ht="13.5" customHeight="1">
      <c r="A101" s="67" t="s">
        <v>92</v>
      </c>
      <c r="B101" s="126" t="s">
        <v>121</v>
      </c>
      <c r="C101" s="126"/>
      <c r="D101" s="126"/>
      <c r="E101" s="126"/>
      <c r="F101" s="126"/>
      <c r="G101" s="66"/>
    </row>
    <row r="102" spans="1:7" ht="13.5" customHeight="1">
      <c r="A102" s="127" t="s">
        <v>187</v>
      </c>
      <c r="B102" s="127"/>
      <c r="C102" s="127"/>
      <c r="D102" s="127"/>
      <c r="E102" s="127"/>
      <c r="F102" s="127"/>
      <c r="G102" s="68">
        <f>SUM(G98:G101)</f>
        <v>46.638888888888886</v>
      </c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3.5" customHeight="1">
      <c r="A104" s="118" t="s">
        <v>188</v>
      </c>
      <c r="B104" s="118"/>
      <c r="C104" s="118"/>
      <c r="D104" s="118"/>
      <c r="E104" s="118"/>
      <c r="F104" s="118"/>
      <c r="G104" s="118"/>
    </row>
    <row r="105" spans="1:7" ht="12.75">
      <c r="A105" s="30">
        <v>6</v>
      </c>
      <c r="B105" s="128" t="s">
        <v>189</v>
      </c>
      <c r="C105" s="128"/>
      <c r="D105" s="128"/>
      <c r="E105" s="128"/>
      <c r="F105" s="31" t="s">
        <v>110</v>
      </c>
      <c r="G105" s="32" t="s">
        <v>111</v>
      </c>
    </row>
    <row r="106" spans="1:7" ht="13.5" customHeight="1">
      <c r="A106" s="31" t="s">
        <v>85</v>
      </c>
      <c r="B106" s="129" t="s">
        <v>190</v>
      </c>
      <c r="C106" s="129"/>
      <c r="D106" s="129"/>
      <c r="E106" s="129"/>
      <c r="F106" s="69">
        <v>0.06</v>
      </c>
      <c r="G106" s="41">
        <f>G121*F106</f>
        <v>180.2522327224853</v>
      </c>
    </row>
    <row r="107" spans="1:7" ht="13.5" customHeight="1">
      <c r="A107" s="31" t="s">
        <v>87</v>
      </c>
      <c r="B107" s="129" t="s">
        <v>191</v>
      </c>
      <c r="C107" s="129"/>
      <c r="D107" s="129"/>
      <c r="E107" s="129"/>
      <c r="F107" s="70">
        <v>0.0679</v>
      </c>
      <c r="G107" s="41">
        <f>G121*F107</f>
        <v>203.9854433642792</v>
      </c>
    </row>
    <row r="108" spans="1:7" ht="13.5" customHeight="1">
      <c r="A108" s="31" t="s">
        <v>90</v>
      </c>
      <c r="B108" s="129" t="s">
        <v>192</v>
      </c>
      <c r="C108" s="129"/>
      <c r="D108" s="129"/>
      <c r="E108" s="129"/>
      <c r="F108" s="33"/>
      <c r="G108" s="71"/>
    </row>
    <row r="109" spans="1:7" ht="13.5" customHeight="1">
      <c r="A109" s="31" t="s">
        <v>193</v>
      </c>
      <c r="B109" s="129" t="s">
        <v>194</v>
      </c>
      <c r="C109" s="129"/>
      <c r="D109" s="129"/>
      <c r="E109" s="129"/>
      <c r="F109" s="70">
        <v>0.006500000000000001</v>
      </c>
      <c r="G109" s="41">
        <f>G121*F109</f>
        <v>19.527325211602577</v>
      </c>
    </row>
    <row r="110" spans="1:7" ht="13.5" customHeight="1">
      <c r="A110" s="31" t="s">
        <v>195</v>
      </c>
      <c r="B110" s="129" t="s">
        <v>196</v>
      </c>
      <c r="C110" s="129"/>
      <c r="D110" s="129"/>
      <c r="E110" s="129"/>
      <c r="F110" s="72">
        <v>0.03</v>
      </c>
      <c r="G110" s="41">
        <f>G121*F110</f>
        <v>90.12611636124265</v>
      </c>
    </row>
    <row r="111" spans="1:7" ht="13.5" customHeight="1">
      <c r="A111" s="31" t="s">
        <v>197</v>
      </c>
      <c r="B111" s="129" t="s">
        <v>198</v>
      </c>
      <c r="C111" s="129"/>
      <c r="D111" s="129"/>
      <c r="E111" s="129"/>
      <c r="F111" s="69">
        <v>0.05</v>
      </c>
      <c r="G111" s="41">
        <f>G121*F111</f>
        <v>150.21019393540442</v>
      </c>
    </row>
    <row r="112" spans="1:7" ht="13.5" customHeight="1">
      <c r="A112" s="122" t="s">
        <v>199</v>
      </c>
      <c r="B112" s="122"/>
      <c r="C112" s="122"/>
      <c r="D112" s="122"/>
      <c r="E112" s="122"/>
      <c r="F112" s="73">
        <f>SUM(F106:F111)</f>
        <v>0.21440000000000003</v>
      </c>
      <c r="G112" s="43">
        <f>SUM(G106:G111)</f>
        <v>644.1013115950142</v>
      </c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3.5" customHeight="1">
      <c r="A114" s="130" t="s">
        <v>200</v>
      </c>
      <c r="B114" s="130"/>
      <c r="C114" s="130"/>
      <c r="D114" s="130"/>
      <c r="E114" s="130"/>
      <c r="F114" s="130"/>
      <c r="G114" s="130"/>
    </row>
    <row r="115" spans="1:7" ht="25.5" customHeight="1">
      <c r="A115" s="119" t="s">
        <v>201</v>
      </c>
      <c r="B115" s="119"/>
      <c r="C115" s="119"/>
      <c r="D115" s="119"/>
      <c r="E115" s="119"/>
      <c r="F115" s="119"/>
      <c r="G115" s="32" t="s">
        <v>111</v>
      </c>
    </row>
    <row r="116" spans="1:7" ht="13.5" customHeight="1">
      <c r="A116" s="31" t="s">
        <v>85</v>
      </c>
      <c r="B116" s="120" t="s">
        <v>108</v>
      </c>
      <c r="C116" s="120"/>
      <c r="D116" s="120"/>
      <c r="E116" s="120"/>
      <c r="F116" s="120"/>
      <c r="G116" s="74">
        <f>G31</f>
        <v>1587.924</v>
      </c>
    </row>
    <row r="117" spans="1:7" ht="24.75" customHeight="1">
      <c r="A117" s="31" t="s">
        <v>87</v>
      </c>
      <c r="B117" s="120" t="s">
        <v>123</v>
      </c>
      <c r="C117" s="120"/>
      <c r="D117" s="120"/>
      <c r="E117" s="120"/>
      <c r="F117" s="120"/>
      <c r="G117" s="74">
        <f>G64</f>
        <v>1170.6963435552</v>
      </c>
    </row>
    <row r="118" spans="1:7" ht="13.5" customHeight="1">
      <c r="A118" s="31" t="s">
        <v>90</v>
      </c>
      <c r="B118" s="120" t="s">
        <v>156</v>
      </c>
      <c r="C118" s="120"/>
      <c r="D118" s="120"/>
      <c r="E118" s="120"/>
      <c r="F118" s="120"/>
      <c r="G118" s="41">
        <f>G74</f>
        <v>50.791337064000004</v>
      </c>
    </row>
    <row r="119" spans="1:7" ht="24.75" customHeight="1">
      <c r="A119" s="31" t="s">
        <v>92</v>
      </c>
      <c r="B119" s="120" t="s">
        <v>165</v>
      </c>
      <c r="C119" s="120"/>
      <c r="D119" s="120"/>
      <c r="E119" s="120"/>
      <c r="F119" s="120"/>
      <c r="G119" s="41">
        <f>G94</f>
        <v>148.15330919999997</v>
      </c>
    </row>
    <row r="120" spans="1:7" ht="12.75" customHeight="1">
      <c r="A120" s="31" t="s">
        <v>116</v>
      </c>
      <c r="B120" s="120" t="s">
        <v>182</v>
      </c>
      <c r="C120" s="120"/>
      <c r="D120" s="120"/>
      <c r="E120" s="120"/>
      <c r="F120" s="120"/>
      <c r="G120" s="41">
        <f>G102</f>
        <v>46.638888888888886</v>
      </c>
    </row>
    <row r="121" spans="1:7" ht="13.5" customHeight="1">
      <c r="A121" s="75"/>
      <c r="B121" s="122" t="s">
        <v>202</v>
      </c>
      <c r="C121" s="122"/>
      <c r="D121" s="122"/>
      <c r="E121" s="122"/>
      <c r="F121" s="122"/>
      <c r="G121" s="76">
        <f>SUM(G116:G120)</f>
        <v>3004.2038787080883</v>
      </c>
    </row>
    <row r="122" spans="1:7" ht="13.5" customHeight="1">
      <c r="A122" s="31" t="s">
        <v>118</v>
      </c>
      <c r="B122" s="120" t="s">
        <v>188</v>
      </c>
      <c r="C122" s="120"/>
      <c r="D122" s="120"/>
      <c r="E122" s="120"/>
      <c r="F122" s="120"/>
      <c r="G122" s="41">
        <f>G112</f>
        <v>644.1013115950142</v>
      </c>
    </row>
    <row r="123" spans="1:7" ht="13.5" customHeight="1">
      <c r="A123" s="119" t="s">
        <v>203</v>
      </c>
      <c r="B123" s="119"/>
      <c r="C123" s="119"/>
      <c r="D123" s="119"/>
      <c r="E123" s="119"/>
      <c r="F123" s="119"/>
      <c r="G123" s="76">
        <f>G121+G122</f>
        <v>3648.3051903031023</v>
      </c>
    </row>
    <row r="124" spans="1:7" ht="12.75" customHeight="1">
      <c r="A124" s="122" t="s">
        <v>204</v>
      </c>
      <c r="B124" s="122"/>
      <c r="C124" s="122"/>
      <c r="D124" s="122"/>
      <c r="E124" s="122"/>
      <c r="F124" s="122"/>
      <c r="G124" s="76">
        <f>G123*E13</f>
        <v>153228.8179927303</v>
      </c>
    </row>
    <row r="125" spans="1:7" ht="12.75" customHeight="1">
      <c r="A125" s="122" t="s">
        <v>205</v>
      </c>
      <c r="B125" s="122"/>
      <c r="C125" s="122"/>
      <c r="D125" s="122"/>
      <c r="E125" s="122"/>
      <c r="F125" s="122"/>
      <c r="G125" s="76">
        <f>G124*12</f>
        <v>1838745.8159127636</v>
      </c>
    </row>
  </sheetData>
  <sheetProtection selectLockedCells="1" selectUnlockedCells="1"/>
  <mergeCells count="131">
    <mergeCell ref="B122:F122"/>
    <mergeCell ref="A123:F123"/>
    <mergeCell ref="A124:F124"/>
    <mergeCell ref="A125:F125"/>
    <mergeCell ref="B118:F118"/>
    <mergeCell ref="B119:F119"/>
    <mergeCell ref="B120:F120"/>
    <mergeCell ref="B121:F121"/>
    <mergeCell ref="A114:G114"/>
    <mergeCell ref="A115:F115"/>
    <mergeCell ref="B116:F116"/>
    <mergeCell ref="B117:F117"/>
    <mergeCell ref="B109:E109"/>
    <mergeCell ref="B110:E110"/>
    <mergeCell ref="B111:E111"/>
    <mergeCell ref="A112:E112"/>
    <mergeCell ref="B105:E105"/>
    <mergeCell ref="B106:E106"/>
    <mergeCell ref="B107:E107"/>
    <mergeCell ref="B108:E108"/>
    <mergeCell ref="B100:F100"/>
    <mergeCell ref="B101:F101"/>
    <mergeCell ref="A102:F102"/>
    <mergeCell ref="A104:G104"/>
    <mergeCell ref="A96:G96"/>
    <mergeCell ref="B97:F97"/>
    <mergeCell ref="B98:F98"/>
    <mergeCell ref="B99:F99"/>
    <mergeCell ref="A91:F91"/>
    <mergeCell ref="B92:F92"/>
    <mergeCell ref="B93:F93"/>
    <mergeCell ref="A94:F94"/>
    <mergeCell ref="B87:E87"/>
    <mergeCell ref="A88:E88"/>
    <mergeCell ref="A89:E89"/>
    <mergeCell ref="A90:G90"/>
    <mergeCell ref="B83:E83"/>
    <mergeCell ref="A84:E84"/>
    <mergeCell ref="A85:E85"/>
    <mergeCell ref="A86:E86"/>
    <mergeCell ref="B79:E79"/>
    <mergeCell ref="B80:E80"/>
    <mergeCell ref="B81:E81"/>
    <mergeCell ref="B82:E82"/>
    <mergeCell ref="A74:E74"/>
    <mergeCell ref="A76:G76"/>
    <mergeCell ref="A77:E77"/>
    <mergeCell ref="B78:E78"/>
    <mergeCell ref="B70:E70"/>
    <mergeCell ref="B71:E71"/>
    <mergeCell ref="B72:E72"/>
    <mergeCell ref="B73:E73"/>
    <mergeCell ref="A66:G66"/>
    <mergeCell ref="A67:E67"/>
    <mergeCell ref="B68:E68"/>
    <mergeCell ref="B69:E69"/>
    <mergeCell ref="B61:F61"/>
    <mergeCell ref="B62:F62"/>
    <mergeCell ref="B63:F63"/>
    <mergeCell ref="A64:F64"/>
    <mergeCell ref="B56:E56"/>
    <mergeCell ref="A57:F57"/>
    <mergeCell ref="A59:G59"/>
    <mergeCell ref="A60:F60"/>
    <mergeCell ref="B52:E52"/>
    <mergeCell ref="B53:E53"/>
    <mergeCell ref="B54:E54"/>
    <mergeCell ref="B55:E55"/>
    <mergeCell ref="B47:E47"/>
    <mergeCell ref="A48:E48"/>
    <mergeCell ref="A50:E50"/>
    <mergeCell ref="B51:E51"/>
    <mergeCell ref="B43:E43"/>
    <mergeCell ref="B44:E44"/>
    <mergeCell ref="B45:E45"/>
    <mergeCell ref="B46:E46"/>
    <mergeCell ref="A39:E39"/>
    <mergeCell ref="B40:E40"/>
    <mergeCell ref="B41:E41"/>
    <mergeCell ref="B42:E42"/>
    <mergeCell ref="B35:E35"/>
    <mergeCell ref="B36:E36"/>
    <mergeCell ref="A37:E37"/>
    <mergeCell ref="A38:G38"/>
    <mergeCell ref="A31:F31"/>
    <mergeCell ref="A32:G32"/>
    <mergeCell ref="A33:G33"/>
    <mergeCell ref="A34:E34"/>
    <mergeCell ref="B27:E27"/>
    <mergeCell ref="B28:E28"/>
    <mergeCell ref="B29:E29"/>
    <mergeCell ref="B30:E30"/>
    <mergeCell ref="B23:E23"/>
    <mergeCell ref="B24:E24"/>
    <mergeCell ref="B25:E25"/>
    <mergeCell ref="B26:E26"/>
    <mergeCell ref="B20:E20"/>
    <mergeCell ref="F20:G20"/>
    <mergeCell ref="A21:G21"/>
    <mergeCell ref="A22:G22"/>
    <mergeCell ref="B18:E18"/>
    <mergeCell ref="F18:G18"/>
    <mergeCell ref="B19:E19"/>
    <mergeCell ref="F19:G19"/>
    <mergeCell ref="A15:G15"/>
    <mergeCell ref="B16:E16"/>
    <mergeCell ref="F16:G16"/>
    <mergeCell ref="B17:E17"/>
    <mergeCell ref="F17:G17"/>
    <mergeCell ref="A13:B13"/>
    <mergeCell ref="C13:D13"/>
    <mergeCell ref="E13:G13"/>
    <mergeCell ref="A14:G14"/>
    <mergeCell ref="A10:G10"/>
    <mergeCell ref="A11:G11"/>
    <mergeCell ref="A12:B12"/>
    <mergeCell ref="C12:D12"/>
    <mergeCell ref="E12:G12"/>
    <mergeCell ref="B8:E8"/>
    <mergeCell ref="F8:G8"/>
    <mergeCell ref="B9:E9"/>
    <mergeCell ref="F9:G9"/>
    <mergeCell ref="A5:G5"/>
    <mergeCell ref="B6:E6"/>
    <mergeCell ref="F6:G6"/>
    <mergeCell ref="B7:E7"/>
    <mergeCell ref="F7:G7"/>
    <mergeCell ref="A1:G1"/>
    <mergeCell ref="A2:G2"/>
    <mergeCell ref="A3:G3"/>
    <mergeCell ref="A4:G4"/>
  </mergeCells>
  <printOptions/>
  <pageMargins left="0.5722222222222222" right="0.1597222222222222" top="0.60625" bottom="0.6770833333333334" header="0.5118055555555555" footer="0.5118055555555555"/>
  <pageSetup horizontalDpi="300" verticalDpi="300" orientation="portrait" paperSize="9" scale="98" r:id="rId2"/>
  <rowBreaks count="2" manualBreakCount="2">
    <brk id="49" max="255" man="1"/>
    <brk id="9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17"/>
  <sheetViews>
    <sheetView zoomScaleSheetLayoutView="140" workbookViewId="0" topLeftCell="A10">
      <selection activeCell="H23" sqref="H23"/>
    </sheetView>
  </sheetViews>
  <sheetFormatPr defaultColWidth="9.140625" defaultRowHeight="12.75"/>
  <cols>
    <col min="1" max="1" width="6.8515625" style="77" customWidth="1"/>
    <col min="2" max="2" width="38.421875" style="77" customWidth="1"/>
    <col min="3" max="3" width="13.421875" style="77" hidden="1" customWidth="1"/>
    <col min="4" max="4" width="15.57421875" style="77" hidden="1" customWidth="1"/>
    <col min="5" max="5" width="14.8515625" style="77" hidden="1" customWidth="1"/>
    <col min="6" max="6" width="15.140625" style="77" customWidth="1"/>
    <col min="7" max="8" width="14.140625" style="77" customWidth="1"/>
    <col min="9" max="9" width="13.421875" style="77" customWidth="1"/>
    <col min="10" max="16384" width="11.421875" style="77" customWidth="1"/>
  </cols>
  <sheetData>
    <row r="6" spans="1:7" ht="15">
      <c r="A6" s="131" t="s">
        <v>207</v>
      </c>
      <c r="B6" s="131"/>
      <c r="C6" s="131"/>
      <c r="D6" s="131"/>
      <c r="E6" s="131"/>
      <c r="F6" s="131"/>
      <c r="G6" s="78"/>
    </row>
    <row r="7" spans="1:7" ht="15">
      <c r="A7" s="131" t="s">
        <v>208</v>
      </c>
      <c r="B7" s="131"/>
      <c r="C7" s="131"/>
      <c r="D7" s="131"/>
      <c r="E7" s="131"/>
      <c r="F7" s="131"/>
      <c r="G7" s="78"/>
    </row>
    <row r="8" spans="1:7" ht="15">
      <c r="A8" s="131" t="s">
        <v>209</v>
      </c>
      <c r="B8" s="131"/>
      <c r="C8" s="131"/>
      <c r="D8" s="131"/>
      <c r="E8" s="131"/>
      <c r="F8" s="131"/>
      <c r="G8" s="78"/>
    </row>
    <row r="9" spans="3:7" ht="15">
      <c r="C9" s="79"/>
      <c r="D9" s="79"/>
      <c r="E9" s="79"/>
      <c r="F9" s="79"/>
      <c r="G9" s="79"/>
    </row>
    <row r="10" spans="1:7" ht="15">
      <c r="A10" s="131" t="s">
        <v>210</v>
      </c>
      <c r="B10" s="131"/>
      <c r="C10" s="131"/>
      <c r="D10" s="131"/>
      <c r="E10" s="131"/>
      <c r="F10" s="131"/>
      <c r="G10" s="78"/>
    </row>
    <row r="13" spans="1:9" s="82" customFormat="1" ht="47.25">
      <c r="A13" s="80" t="s">
        <v>211</v>
      </c>
      <c r="B13" s="80" t="s">
        <v>212</v>
      </c>
      <c r="C13" s="80" t="s">
        <v>213</v>
      </c>
      <c r="D13" s="80" t="s">
        <v>214</v>
      </c>
      <c r="E13" s="80" t="s">
        <v>215</v>
      </c>
      <c r="F13" s="81" t="s">
        <v>216</v>
      </c>
      <c r="G13" s="81" t="s">
        <v>217</v>
      </c>
      <c r="H13" s="81" t="s">
        <v>218</v>
      </c>
      <c r="I13" s="81" t="s">
        <v>219</v>
      </c>
    </row>
    <row r="14" spans="1:9" s="89" customFormat="1" ht="33.75" customHeight="1">
      <c r="A14" s="83">
        <v>1</v>
      </c>
      <c r="B14" s="84" t="s">
        <v>220</v>
      </c>
      <c r="C14" s="85">
        <v>47.5</v>
      </c>
      <c r="D14" s="86">
        <v>44.9</v>
      </c>
      <c r="E14" s="86">
        <v>45.9</v>
      </c>
      <c r="F14" s="87">
        <f>SUM(C14:E14)/3</f>
        <v>46.1</v>
      </c>
      <c r="G14" s="88">
        <v>4</v>
      </c>
      <c r="H14" s="87">
        <f>(F14/12)*G14</f>
        <v>15.366666666666667</v>
      </c>
      <c r="I14" s="87">
        <f>H14*12</f>
        <v>184.4</v>
      </c>
    </row>
    <row r="15" spans="1:9" s="89" customFormat="1" ht="33.75" customHeight="1">
      <c r="A15" s="83">
        <v>2</v>
      </c>
      <c r="B15" s="90" t="s">
        <v>221</v>
      </c>
      <c r="C15" s="91">
        <v>51.8</v>
      </c>
      <c r="D15" s="92">
        <v>49.9</v>
      </c>
      <c r="E15" s="92">
        <v>53.9</v>
      </c>
      <c r="F15" s="87">
        <f>SUM(C15:E15)/3</f>
        <v>51.86666666666667</v>
      </c>
      <c r="G15" s="88">
        <v>4</v>
      </c>
      <c r="H15" s="87">
        <f>(F15/12)*G15</f>
        <v>17.288888888888888</v>
      </c>
      <c r="I15" s="87">
        <f>H15*12</f>
        <v>207.46666666666664</v>
      </c>
    </row>
    <row r="16" spans="1:9" s="89" customFormat="1" ht="33.75" customHeight="1">
      <c r="A16" s="83">
        <v>3</v>
      </c>
      <c r="B16" s="90" t="s">
        <v>222</v>
      </c>
      <c r="C16" s="91">
        <v>47.5</v>
      </c>
      <c r="D16" s="92">
        <v>37.9</v>
      </c>
      <c r="E16" s="92">
        <v>40.45</v>
      </c>
      <c r="F16" s="87">
        <f>SUM(C16:E16)/3</f>
        <v>41.95</v>
      </c>
      <c r="G16" s="88">
        <v>4</v>
      </c>
      <c r="H16" s="87">
        <f>(F16/12)*G16</f>
        <v>13.983333333333334</v>
      </c>
      <c r="I16" s="87">
        <f>H16*12</f>
        <v>167.8</v>
      </c>
    </row>
    <row r="17" spans="1:7" s="89" customFormat="1" ht="15.75">
      <c r="A17" s="93" t="s">
        <v>15</v>
      </c>
      <c r="B17" s="94"/>
      <c r="C17" s="95"/>
      <c r="D17" s="95"/>
      <c r="E17" s="95"/>
      <c r="F17" s="95"/>
      <c r="G17" s="95"/>
    </row>
  </sheetData>
  <sheetProtection selectLockedCells="1" selectUnlockedCells="1"/>
  <mergeCells count="4">
    <mergeCell ref="A6:F6"/>
    <mergeCell ref="A7:F7"/>
    <mergeCell ref="A8:F8"/>
    <mergeCell ref="A10:F10"/>
  </mergeCells>
  <printOptions horizontalCentered="1"/>
  <pageMargins left="0.18194444444444444" right="0.1597222222222222" top="0.60625" bottom="0.6770833333333334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donato.tavares</dc:creator>
  <cp:keywords/>
  <dc:description/>
  <cp:lastModifiedBy>donato.tavares</cp:lastModifiedBy>
  <cp:lastPrinted>2019-05-06T12:16:00Z</cp:lastPrinted>
  <dcterms:modified xsi:type="dcterms:W3CDTF">2019-05-06T12:16:47Z</dcterms:modified>
  <cp:category/>
  <cp:version/>
  <cp:contentType/>
  <cp:contentStatus/>
</cp:coreProperties>
</file>